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<sst xmlns="http://schemas.openxmlformats.org/spreadsheetml/2006/main" count="642" uniqueCount="84">
  <si>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</si>
  <si>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</si>
  <si>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</si>
  <si>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</si>
  <si>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</si>
  <si>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</si>
  <si>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</si>
  <si>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</si>
  <si>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</si>
  <si>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</si>
  <si>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</si>
  <si>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</si>
  <si>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</si>
  <si>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</si>
  <si>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</si>
  <si>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</si>
  <si>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</si>
  <si>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</si>
  <si>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</si>
  <si>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</si>
  <si>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</si>
  <si>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</si>
  <si>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</si>
  <si>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</si>
  <si>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</si>
  <si>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4</t>
  </si>
  <si>
    <t>7</t>
  </si>
  <si>
    <t>9</t>
  </si>
  <si>
    <t>10</t>
  </si>
  <si>
    <t>14</t>
  </si>
  <si>
    <t>18</t>
  </si>
  <si>
    <t>20</t>
  </si>
  <si>
    <t>24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</si>
  <si>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</si>
  <si>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</si>
  <si>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27</t>
  </si>
  <si>
    <t>32</t>
  </si>
  <si>
    <t>55</t>
  </si>
  <si>
    <t>Лот 1 Территориальный округ Соломбальский</t>
  </si>
  <si>
    <t>ул. А. Петрова</t>
  </si>
  <si>
    <t>ул. Гвардейская</t>
  </si>
  <si>
    <t>ул.Маслова</t>
  </si>
  <si>
    <t>ул. Физкультурников</t>
  </si>
  <si>
    <t>ул. Бабушкина М.С.</t>
  </si>
  <si>
    <t>ул. Маймаксанская</t>
  </si>
  <si>
    <t>ул. Баумана</t>
  </si>
  <si>
    <t>ул. Кучина А.С.</t>
  </si>
  <si>
    <t>ул. Мезенская</t>
  </si>
  <si>
    <t>ул. Трамвайная</t>
  </si>
  <si>
    <t>ул. Корабельная</t>
  </si>
  <si>
    <t>5</t>
  </si>
  <si>
    <t>8,1</t>
  </si>
  <si>
    <t>1,2</t>
  </si>
  <si>
    <t>1,3</t>
  </si>
  <si>
    <t>1,5</t>
  </si>
  <si>
    <t>2</t>
  </si>
  <si>
    <t>3</t>
  </si>
  <si>
    <t>13</t>
  </si>
  <si>
    <t>16,1</t>
  </si>
  <si>
    <t>23</t>
  </si>
  <si>
    <t>24,1</t>
  </si>
  <si>
    <t>25</t>
  </si>
  <si>
    <t>40</t>
  </si>
  <si>
    <t>42</t>
  </si>
  <si>
    <t>53</t>
  </si>
  <si>
    <t>63</t>
  </si>
  <si>
    <t>17</t>
  </si>
  <si>
    <t>19</t>
  </si>
  <si>
    <t>21</t>
  </si>
  <si>
    <t>8</t>
  </si>
  <si>
    <t>ул. Маслова</t>
  </si>
  <si>
    <t>ул. Мореплавателей</t>
  </si>
  <si>
    <t>ул. Ьаумана</t>
  </si>
  <si>
    <t>2,1</t>
  </si>
  <si>
    <t>6</t>
  </si>
  <si>
    <t>12,4</t>
  </si>
  <si>
    <t>73</t>
  </si>
  <si>
    <t>106,1</t>
  </si>
  <si>
    <t>108,1</t>
  </si>
  <si>
    <t>100</t>
  </si>
  <si>
    <t>ул. А. Петрова, 9</t>
  </si>
  <si>
    <t>ул. Физкультурников            ,37</t>
  </si>
  <si>
    <t>1</t>
  </si>
  <si>
    <t>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</si>
</sst>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6" fillId="33" borderId="18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3" xfId="52" applyNumberFormat="1" applyFont="1" applyFill="1" applyBorder="1" applyAlignment="1">
      <alignment vertical="center" wrapText="1"/>
      <protection/>
    </xf>
    <xf numFmtId="49" fontId="4" fillId="33" borderId="10" xfId="52" applyNumberFormat="1" applyFont="1" applyFill="1" applyBorder="1" applyAlignment="1">
      <alignment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49" fontId="4" fillId="33" borderId="23" xfId="52" applyNumberFormat="1" applyFont="1" applyFill="1" applyBorder="1" applyAlignment="1">
      <alignment horizontal="center" vertical="center" wrapText="1"/>
      <protection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"/>
  <sheetViews>
    <sheetView tabSelected="1" zoomScale="82" zoomScaleNormal="82" zoomScaleSheetLayoutView="100" zoomScalePageLayoutView="34" workbookViewId="0" topLeftCell="B4">
      <selection activeCell="D19" sqref="D1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71" width="12.75390625" style="1" customWidth="1"/>
    <col min="72" max="16384" width="9.125" style="1" customWidth="1"/>
  </cols>
  <sheetData>
    <row r="1" spans="2:7" s="5" customFormat="1" ht="27" customHeight="1">
      <c r="B1" s="6"/>
      <c r="C1" s="42" t="s">
        <v>33</v>
      </c>
      <c r="D1" s="42"/>
      <c r="E1" s="42"/>
      <c r="F1" s="42"/>
      <c r="G1" s="9"/>
    </row>
    <row r="2" spans="2:7" s="5" customFormat="1" ht="41.25" customHeight="1">
      <c r="B2" s="7"/>
      <c r="C2" s="42" t="s">
        <v>34</v>
      </c>
      <c r="D2" s="42"/>
      <c r="E2" s="42"/>
      <c r="F2" s="42"/>
      <c r="G2" s="32"/>
    </row>
    <row r="3" spans="1:2" s="8" customFormat="1" ht="63" customHeight="1">
      <c r="A3" s="43" t="s">
        <v>21</v>
      </c>
      <c r="B3" s="43"/>
    </row>
    <row r="4" spans="1:2" s="5" customFormat="1" ht="18.75" customHeight="1">
      <c r="A4" s="46" t="s">
        <v>38</v>
      </c>
      <c r="B4" s="46"/>
    </row>
    <row r="5" spans="1:71" s="9" customFormat="1" ht="39" customHeight="1">
      <c r="A5" s="44" t="s">
        <v>7</v>
      </c>
      <c r="B5" s="45" t="s">
        <v>8</v>
      </c>
      <c r="C5" s="34" t="s">
        <v>39</v>
      </c>
      <c r="D5" s="34" t="s">
        <v>39</v>
      </c>
      <c r="E5" s="34" t="s">
        <v>40</v>
      </c>
      <c r="F5" s="34" t="s">
        <v>40</v>
      </c>
      <c r="G5" s="34" t="s">
        <v>40</v>
      </c>
      <c r="H5" s="34" t="s">
        <v>40</v>
      </c>
      <c r="I5" s="34" t="s">
        <v>40</v>
      </c>
      <c r="J5" s="34" t="s">
        <v>40</v>
      </c>
      <c r="K5" s="34" t="s">
        <v>40</v>
      </c>
      <c r="L5" s="34" t="s">
        <v>40</v>
      </c>
      <c r="M5" s="34" t="s">
        <v>40</v>
      </c>
      <c r="N5" s="34" t="s">
        <v>40</v>
      </c>
      <c r="O5" s="34" t="s">
        <v>41</v>
      </c>
      <c r="P5" s="34" t="s">
        <v>42</v>
      </c>
      <c r="Q5" s="34" t="s">
        <v>42</v>
      </c>
      <c r="R5" s="34" t="s">
        <v>42</v>
      </c>
      <c r="S5" s="34" t="s">
        <v>42</v>
      </c>
      <c r="T5" s="34" t="s">
        <v>42</v>
      </c>
      <c r="U5" s="34" t="s">
        <v>42</v>
      </c>
      <c r="V5" s="34" t="s">
        <v>43</v>
      </c>
      <c r="W5" s="34" t="s">
        <v>44</v>
      </c>
      <c r="X5" s="34" t="s">
        <v>44</v>
      </c>
      <c r="Y5" s="34" t="s">
        <v>44</v>
      </c>
      <c r="Z5" s="34" t="s">
        <v>44</v>
      </c>
      <c r="AA5" s="34" t="s">
        <v>45</v>
      </c>
      <c r="AB5" s="34" t="s">
        <v>45</v>
      </c>
      <c r="AC5" s="34" t="s">
        <v>45</v>
      </c>
      <c r="AD5" s="34" t="s">
        <v>45</v>
      </c>
      <c r="AE5" s="34" t="s">
        <v>45</v>
      </c>
      <c r="AF5" s="34" t="s">
        <v>45</v>
      </c>
      <c r="AG5" s="34" t="s">
        <v>45</v>
      </c>
      <c r="AH5" s="34" t="s">
        <v>45</v>
      </c>
      <c r="AI5" s="34" t="s">
        <v>45</v>
      </c>
      <c r="AJ5" s="34" t="s">
        <v>46</v>
      </c>
      <c r="AK5" s="34" t="s">
        <v>47</v>
      </c>
      <c r="AL5" s="34" t="s">
        <v>47</v>
      </c>
      <c r="AM5" s="34" t="s">
        <v>48</v>
      </c>
      <c r="AN5" s="34" t="s">
        <v>49</v>
      </c>
      <c r="AO5" s="31" t="s">
        <v>70</v>
      </c>
      <c r="AP5" s="31" t="s">
        <v>40</v>
      </c>
      <c r="AQ5" s="31" t="s">
        <v>40</v>
      </c>
      <c r="AR5" s="31" t="s">
        <v>40</v>
      </c>
      <c r="AS5" s="31" t="s">
        <v>42</v>
      </c>
      <c r="AT5" s="31" t="s">
        <v>42</v>
      </c>
      <c r="AU5" s="31" t="s">
        <v>42</v>
      </c>
      <c r="AV5" s="31" t="s">
        <v>42</v>
      </c>
      <c r="AW5" s="31" t="s">
        <v>42</v>
      </c>
      <c r="AX5" s="31" t="s">
        <v>42</v>
      </c>
      <c r="AY5" s="31" t="s">
        <v>42</v>
      </c>
      <c r="AZ5" s="31" t="s">
        <v>42</v>
      </c>
      <c r="BA5" s="52" t="s">
        <v>40</v>
      </c>
      <c r="BB5" s="52" t="s">
        <v>40</v>
      </c>
      <c r="BC5" s="52" t="s">
        <v>42</v>
      </c>
      <c r="BD5" s="52" t="s">
        <v>42</v>
      </c>
      <c r="BE5" s="52" t="s">
        <v>71</v>
      </c>
      <c r="BF5" s="52" t="s">
        <v>45</v>
      </c>
      <c r="BG5" s="31" t="s">
        <v>70</v>
      </c>
      <c r="BH5" s="31" t="s">
        <v>72</v>
      </c>
      <c r="BI5" s="31" t="s">
        <v>72</v>
      </c>
      <c r="BJ5" s="31" t="s">
        <v>72</v>
      </c>
      <c r="BK5" s="31" t="s">
        <v>72</v>
      </c>
      <c r="BL5" s="31" t="s">
        <v>72</v>
      </c>
      <c r="BM5" s="31" t="s">
        <v>49</v>
      </c>
      <c r="BN5" s="31" t="s">
        <v>44</v>
      </c>
      <c r="BO5" s="31" t="s">
        <v>44</v>
      </c>
      <c r="BP5" s="31" t="s">
        <v>44</v>
      </c>
      <c r="BQ5" s="53" t="s">
        <v>44</v>
      </c>
      <c r="BR5" s="55" t="s">
        <v>80</v>
      </c>
      <c r="BS5" s="55" t="s">
        <v>81</v>
      </c>
    </row>
    <row r="6" spans="1:71" s="9" customFormat="1" ht="27" customHeight="1">
      <c r="A6" s="44"/>
      <c r="B6" s="45"/>
      <c r="C6" s="35" t="s">
        <v>50</v>
      </c>
      <c r="D6" s="35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25</v>
      </c>
      <c r="K6" s="35" t="s">
        <v>50</v>
      </c>
      <c r="L6" s="35" t="s">
        <v>23</v>
      </c>
      <c r="M6" s="35" t="s">
        <v>57</v>
      </c>
      <c r="N6" s="35" t="s">
        <v>29</v>
      </c>
      <c r="O6" s="35" t="s">
        <v>58</v>
      </c>
      <c r="P6" s="35" t="s">
        <v>59</v>
      </c>
      <c r="Q6" s="35" t="s">
        <v>60</v>
      </c>
      <c r="R6" s="35" t="s">
        <v>61</v>
      </c>
      <c r="S6" s="35" t="s">
        <v>36</v>
      </c>
      <c r="T6" s="35" t="s">
        <v>62</v>
      </c>
      <c r="U6" s="35" t="s">
        <v>63</v>
      </c>
      <c r="V6" s="35" t="s">
        <v>59</v>
      </c>
      <c r="W6" s="35" t="s">
        <v>59</v>
      </c>
      <c r="X6" s="35" t="s">
        <v>64</v>
      </c>
      <c r="Y6" s="35" t="s">
        <v>37</v>
      </c>
      <c r="Z6" s="35" t="s">
        <v>65</v>
      </c>
      <c r="AA6" s="35" t="s">
        <v>31</v>
      </c>
      <c r="AB6" s="35" t="s">
        <v>66</v>
      </c>
      <c r="AC6" s="35" t="s">
        <v>30</v>
      </c>
      <c r="AD6" s="35" t="s">
        <v>67</v>
      </c>
      <c r="AE6" s="35" t="s">
        <v>68</v>
      </c>
      <c r="AF6" s="35" t="s">
        <v>59</v>
      </c>
      <c r="AG6" s="35" t="s">
        <v>61</v>
      </c>
      <c r="AH6" s="35" t="s">
        <v>35</v>
      </c>
      <c r="AI6" s="35" t="s">
        <v>69</v>
      </c>
      <c r="AJ6" s="35" t="s">
        <v>25</v>
      </c>
      <c r="AK6" s="35" t="s">
        <v>23</v>
      </c>
      <c r="AL6" s="35" t="s">
        <v>57</v>
      </c>
      <c r="AM6" s="35" t="s">
        <v>56</v>
      </c>
      <c r="AN6" s="35" t="s">
        <v>23</v>
      </c>
      <c r="AO6" s="37">
        <v>1.1</v>
      </c>
      <c r="AP6" s="37">
        <v>7.2</v>
      </c>
      <c r="AQ6" s="37">
        <v>8</v>
      </c>
      <c r="AR6" s="37">
        <v>9.1</v>
      </c>
      <c r="AS6" s="37">
        <v>41</v>
      </c>
      <c r="AT6" s="37">
        <v>48</v>
      </c>
      <c r="AU6" s="37">
        <v>22</v>
      </c>
      <c r="AV6" s="37">
        <v>22.1</v>
      </c>
      <c r="AW6" s="37">
        <v>29</v>
      </c>
      <c r="AX6" s="37">
        <v>35</v>
      </c>
      <c r="AY6" s="37">
        <v>42.2</v>
      </c>
      <c r="AZ6" s="37">
        <v>47</v>
      </c>
      <c r="BA6" s="37">
        <v>1</v>
      </c>
      <c r="BB6" s="37">
        <v>16</v>
      </c>
      <c r="BC6" s="37">
        <v>36</v>
      </c>
      <c r="BD6" s="37">
        <v>42</v>
      </c>
      <c r="BE6" s="37">
        <v>5</v>
      </c>
      <c r="BF6" s="37">
        <v>12.1</v>
      </c>
      <c r="BG6" s="38" t="s">
        <v>32</v>
      </c>
      <c r="BH6" s="39" t="s">
        <v>55</v>
      </c>
      <c r="BI6" s="40" t="s">
        <v>73</v>
      </c>
      <c r="BJ6" s="39" t="s">
        <v>25</v>
      </c>
      <c r="BK6" s="39" t="s">
        <v>74</v>
      </c>
      <c r="BL6" s="39" t="s">
        <v>75</v>
      </c>
      <c r="BM6" s="39" t="s">
        <v>26</v>
      </c>
      <c r="BN6" s="39" t="s">
        <v>76</v>
      </c>
      <c r="BO6" s="39" t="s">
        <v>77</v>
      </c>
      <c r="BP6" s="39" t="s">
        <v>78</v>
      </c>
      <c r="BQ6" s="53" t="s">
        <v>79</v>
      </c>
      <c r="BR6" s="56"/>
      <c r="BS6" s="56"/>
    </row>
    <row r="7" spans="1:71" s="5" customFormat="1" ht="18.75" customHeight="1">
      <c r="A7" s="10"/>
      <c r="B7" s="10" t="s">
        <v>9</v>
      </c>
      <c r="C7" s="36">
        <v>597.5</v>
      </c>
      <c r="D7" s="36">
        <v>447.6</v>
      </c>
      <c r="E7" s="36">
        <v>515.7</v>
      </c>
      <c r="F7" s="36">
        <v>516.9</v>
      </c>
      <c r="G7" s="36">
        <v>514.6</v>
      </c>
      <c r="H7" s="36">
        <v>516.8</v>
      </c>
      <c r="I7" s="36">
        <v>515.2</v>
      </c>
      <c r="J7" s="36">
        <v>518</v>
      </c>
      <c r="K7" s="36">
        <v>606.5</v>
      </c>
      <c r="L7" s="36">
        <v>533.5</v>
      </c>
      <c r="M7" s="36">
        <v>526.7</v>
      </c>
      <c r="N7" s="36">
        <v>544.7</v>
      </c>
      <c r="O7" s="36">
        <v>406.7</v>
      </c>
      <c r="P7" s="36">
        <v>421</v>
      </c>
      <c r="Q7" s="36">
        <v>523.1</v>
      </c>
      <c r="R7" s="36">
        <v>741.1</v>
      </c>
      <c r="S7" s="36">
        <v>527.4</v>
      </c>
      <c r="T7" s="36">
        <v>544.3</v>
      </c>
      <c r="U7" s="36">
        <v>529</v>
      </c>
      <c r="V7" s="36">
        <v>45.2</v>
      </c>
      <c r="W7" s="36">
        <v>129.7</v>
      </c>
      <c r="X7" s="36">
        <v>223.6</v>
      </c>
      <c r="Y7" s="36">
        <v>155.8</v>
      </c>
      <c r="Z7" s="36">
        <v>127.3</v>
      </c>
      <c r="AA7" s="36">
        <v>427.6</v>
      </c>
      <c r="AB7" s="36">
        <v>337.7</v>
      </c>
      <c r="AC7" s="36">
        <v>530.1</v>
      </c>
      <c r="AD7" s="36">
        <v>339.5</v>
      </c>
      <c r="AE7" s="36">
        <v>331.9</v>
      </c>
      <c r="AF7" s="36">
        <v>332.5</v>
      </c>
      <c r="AG7" s="36">
        <v>337</v>
      </c>
      <c r="AH7" s="36">
        <v>334.8</v>
      </c>
      <c r="AI7" s="36">
        <v>473.2</v>
      </c>
      <c r="AJ7" s="36">
        <v>529.4</v>
      </c>
      <c r="AK7" s="36">
        <v>577.2</v>
      </c>
      <c r="AL7" s="36">
        <v>568.1</v>
      </c>
      <c r="AM7" s="36">
        <v>523.3</v>
      </c>
      <c r="AN7" s="36">
        <v>55.2</v>
      </c>
      <c r="AO7" s="36">
        <v>568.3</v>
      </c>
      <c r="AP7" s="36">
        <v>699.2</v>
      </c>
      <c r="AQ7" s="36">
        <v>548.5</v>
      </c>
      <c r="AR7" s="36">
        <v>495.2</v>
      </c>
      <c r="AS7" s="36">
        <v>233.1</v>
      </c>
      <c r="AT7" s="36">
        <v>560.6</v>
      </c>
      <c r="AU7" s="36">
        <v>472</v>
      </c>
      <c r="AV7" s="36">
        <v>691.9</v>
      </c>
      <c r="AW7" s="36">
        <v>426.3</v>
      </c>
      <c r="AX7" s="36">
        <v>548.6</v>
      </c>
      <c r="AY7" s="36">
        <v>512.1</v>
      </c>
      <c r="AZ7" s="36">
        <v>494.6</v>
      </c>
      <c r="BA7" s="36">
        <v>526.5</v>
      </c>
      <c r="BB7" s="36">
        <v>511.4</v>
      </c>
      <c r="BC7" s="36">
        <v>536.1</v>
      </c>
      <c r="BD7" s="36">
        <v>523.1</v>
      </c>
      <c r="BE7" s="36">
        <v>660.4</v>
      </c>
      <c r="BF7" s="36">
        <v>519.5</v>
      </c>
      <c r="BG7" s="41">
        <v>680.1</v>
      </c>
      <c r="BH7" s="41">
        <v>515.7</v>
      </c>
      <c r="BI7" s="41">
        <v>524.1</v>
      </c>
      <c r="BJ7" s="41">
        <v>481.6</v>
      </c>
      <c r="BK7" s="41">
        <v>464.2</v>
      </c>
      <c r="BL7" s="41">
        <v>517.5</v>
      </c>
      <c r="BM7" s="41">
        <v>421.1</v>
      </c>
      <c r="BN7" s="41">
        <v>339</v>
      </c>
      <c r="BO7" s="41">
        <v>730.1</v>
      </c>
      <c r="BP7" s="41">
        <v>516.9</v>
      </c>
      <c r="BQ7" s="54">
        <v>454.6</v>
      </c>
      <c r="BR7" s="57">
        <v>402.5</v>
      </c>
      <c r="BS7" s="57">
        <v>604.3</v>
      </c>
    </row>
    <row r="8" spans="1:71" s="5" customFormat="1" ht="18.75" customHeight="1" thickBot="1">
      <c r="A8" s="10"/>
      <c r="B8" s="10" t="s">
        <v>10</v>
      </c>
      <c r="C8" s="36">
        <v>597.5</v>
      </c>
      <c r="D8" s="36">
        <v>447.6</v>
      </c>
      <c r="E8" s="36">
        <v>515.7</v>
      </c>
      <c r="F8" s="36">
        <v>516.9</v>
      </c>
      <c r="G8" s="36">
        <v>514.6</v>
      </c>
      <c r="H8" s="36">
        <v>516.8</v>
      </c>
      <c r="I8" s="36">
        <v>515.2</v>
      </c>
      <c r="J8" s="36">
        <v>518</v>
      </c>
      <c r="K8" s="36">
        <v>606.5</v>
      </c>
      <c r="L8" s="36">
        <v>533.5</v>
      </c>
      <c r="M8" s="36">
        <v>526.7</v>
      </c>
      <c r="N8" s="36">
        <v>544.7</v>
      </c>
      <c r="O8" s="36">
        <v>406.7</v>
      </c>
      <c r="P8" s="36">
        <v>421</v>
      </c>
      <c r="Q8" s="36">
        <v>523.1</v>
      </c>
      <c r="R8" s="36">
        <v>741.1</v>
      </c>
      <c r="S8" s="36">
        <v>527.4</v>
      </c>
      <c r="T8" s="36">
        <v>544.3</v>
      </c>
      <c r="U8" s="36">
        <v>529</v>
      </c>
      <c r="V8" s="36">
        <v>45.2</v>
      </c>
      <c r="W8" s="36">
        <v>129.7</v>
      </c>
      <c r="X8" s="36">
        <v>223.6</v>
      </c>
      <c r="Y8" s="36">
        <v>155.8</v>
      </c>
      <c r="Z8" s="36">
        <v>127.3</v>
      </c>
      <c r="AA8" s="36">
        <v>427.6</v>
      </c>
      <c r="AB8" s="36">
        <v>337.7</v>
      </c>
      <c r="AC8" s="36">
        <v>530.1</v>
      </c>
      <c r="AD8" s="36">
        <v>339.5</v>
      </c>
      <c r="AE8" s="36">
        <v>331.9</v>
      </c>
      <c r="AF8" s="36">
        <v>332.5</v>
      </c>
      <c r="AG8" s="36">
        <v>337</v>
      </c>
      <c r="AH8" s="36">
        <v>334.8</v>
      </c>
      <c r="AI8" s="36">
        <v>473.2</v>
      </c>
      <c r="AJ8" s="36">
        <v>529.4</v>
      </c>
      <c r="AK8" s="36">
        <v>577.2</v>
      </c>
      <c r="AL8" s="36">
        <v>568.1</v>
      </c>
      <c r="AM8" s="36">
        <v>523.3</v>
      </c>
      <c r="AN8" s="36">
        <v>55.2</v>
      </c>
      <c r="AO8" s="36">
        <v>568.3</v>
      </c>
      <c r="AP8" s="36">
        <v>699.2</v>
      </c>
      <c r="AQ8" s="36">
        <v>548.5</v>
      </c>
      <c r="AR8" s="36">
        <v>495.2</v>
      </c>
      <c r="AS8" s="36">
        <v>233.1</v>
      </c>
      <c r="AT8" s="36">
        <v>560.6</v>
      </c>
      <c r="AU8" s="36">
        <v>472</v>
      </c>
      <c r="AV8" s="36">
        <v>691.9</v>
      </c>
      <c r="AW8" s="36">
        <v>426.3</v>
      </c>
      <c r="AX8" s="36">
        <v>548.6</v>
      </c>
      <c r="AY8" s="36">
        <v>512.1</v>
      </c>
      <c r="AZ8" s="36">
        <v>494.6</v>
      </c>
      <c r="BA8" s="36">
        <v>526.5</v>
      </c>
      <c r="BB8" s="36">
        <v>511.4</v>
      </c>
      <c r="BC8" s="36">
        <v>536.1</v>
      </c>
      <c r="BD8" s="36">
        <v>523.1</v>
      </c>
      <c r="BE8" s="36">
        <v>660.4</v>
      </c>
      <c r="BF8" s="36">
        <v>519.5</v>
      </c>
      <c r="BG8" s="41">
        <v>680.1</v>
      </c>
      <c r="BH8" s="41">
        <v>515.7</v>
      </c>
      <c r="BI8" s="41">
        <v>524.1</v>
      </c>
      <c r="BJ8" s="41">
        <v>481.6</v>
      </c>
      <c r="BK8" s="41">
        <v>464.2</v>
      </c>
      <c r="BL8" s="41">
        <v>517.5</v>
      </c>
      <c r="BM8" s="41">
        <v>421.1</v>
      </c>
      <c r="BN8" s="41">
        <v>339</v>
      </c>
      <c r="BO8" s="41">
        <v>730.1</v>
      </c>
      <c r="BP8" s="41">
        <v>516.9</v>
      </c>
      <c r="BQ8" s="54">
        <v>454.6</v>
      </c>
      <c r="BR8" s="57">
        <v>402.5</v>
      </c>
      <c r="BS8" s="57">
        <v>604.3</v>
      </c>
    </row>
    <row r="9" spans="1:71" s="5" customFormat="1" ht="18.75" customHeight="1" thickTop="1">
      <c r="A9" s="47" t="s">
        <v>6</v>
      </c>
      <c r="B9" s="18" t="s">
        <v>3</v>
      </c>
      <c r="C9" s="11">
        <f>C8*45%/100</f>
        <v>2.68875</v>
      </c>
      <c r="D9" s="11">
        <f>D8*45%/100</f>
        <v>2.0142</v>
      </c>
      <c r="E9" s="11">
        <f>E8*45%/100</f>
        <v>2.32065</v>
      </c>
      <c r="F9" s="11">
        <f>F8*45%/100</f>
        <v>2.32605</v>
      </c>
      <c r="G9" s="11">
        <f>G8*30%/100</f>
        <v>1.5438</v>
      </c>
      <c r="H9" s="11">
        <f>H8*25%/100</f>
        <v>1.2919999999999998</v>
      </c>
      <c r="I9" s="11">
        <f>I8*25%/100</f>
        <v>1.288</v>
      </c>
      <c r="J9" s="11">
        <f aca="true" t="shared" si="0" ref="J9:BA9">J8*45%/100</f>
        <v>2.331</v>
      </c>
      <c r="K9" s="11">
        <f t="shared" si="0"/>
        <v>2.72925</v>
      </c>
      <c r="L9" s="11">
        <f t="shared" si="0"/>
        <v>2.4007500000000004</v>
      </c>
      <c r="M9" s="11">
        <f t="shared" si="0"/>
        <v>2.37015</v>
      </c>
      <c r="N9" s="11">
        <f t="shared" si="0"/>
        <v>2.45115</v>
      </c>
      <c r="O9" s="11">
        <f t="shared" si="0"/>
        <v>1.83015</v>
      </c>
      <c r="P9" s="11">
        <f t="shared" si="0"/>
        <v>1.8945</v>
      </c>
      <c r="Q9" s="11">
        <f t="shared" si="0"/>
        <v>2.35395</v>
      </c>
      <c r="R9" s="11">
        <f t="shared" si="0"/>
        <v>3.33495</v>
      </c>
      <c r="S9" s="11">
        <f t="shared" si="0"/>
        <v>2.3733</v>
      </c>
      <c r="T9" s="11">
        <f t="shared" si="0"/>
        <v>2.44935</v>
      </c>
      <c r="U9" s="11">
        <f t="shared" si="0"/>
        <v>2.3805</v>
      </c>
      <c r="V9" s="11">
        <f t="shared" si="0"/>
        <v>0.20340000000000003</v>
      </c>
      <c r="W9" s="11">
        <f t="shared" si="0"/>
        <v>0.58365</v>
      </c>
      <c r="X9" s="11">
        <f t="shared" si="0"/>
        <v>1.0062</v>
      </c>
      <c r="Y9" s="11">
        <f t="shared" si="0"/>
        <v>0.7011000000000002</v>
      </c>
      <c r="Z9" s="11">
        <f t="shared" si="0"/>
        <v>0.57285</v>
      </c>
      <c r="AA9" s="11">
        <f t="shared" si="0"/>
        <v>1.9242000000000001</v>
      </c>
      <c r="AB9" s="11">
        <f t="shared" si="0"/>
        <v>1.51965</v>
      </c>
      <c r="AC9" s="11">
        <f t="shared" si="0"/>
        <v>2.38545</v>
      </c>
      <c r="AD9" s="11">
        <f t="shared" si="0"/>
        <v>1.5277500000000002</v>
      </c>
      <c r="AE9" s="11">
        <f t="shared" si="0"/>
        <v>1.49355</v>
      </c>
      <c r="AF9" s="11">
        <f t="shared" si="0"/>
        <v>1.49625</v>
      </c>
      <c r="AG9" s="11">
        <f t="shared" si="0"/>
        <v>1.5165</v>
      </c>
      <c r="AH9" s="11">
        <f t="shared" si="0"/>
        <v>1.5066</v>
      </c>
      <c r="AI9" s="11">
        <f t="shared" si="0"/>
        <v>2.1294</v>
      </c>
      <c r="AJ9" s="11">
        <f t="shared" si="0"/>
        <v>2.3823</v>
      </c>
      <c r="AK9" s="11">
        <f t="shared" si="0"/>
        <v>2.5974</v>
      </c>
      <c r="AL9" s="11">
        <f>AL8*25%/100</f>
        <v>1.42025</v>
      </c>
      <c r="AM9" s="11">
        <f t="shared" si="0"/>
        <v>2.35485</v>
      </c>
      <c r="AN9" s="11">
        <f t="shared" si="0"/>
        <v>0.24840000000000004</v>
      </c>
      <c r="AO9" s="11">
        <f t="shared" si="0"/>
        <v>2.55735</v>
      </c>
      <c r="AP9" s="11">
        <f t="shared" si="0"/>
        <v>3.1464000000000003</v>
      </c>
      <c r="AQ9" s="11">
        <f t="shared" si="0"/>
        <v>2.4682500000000003</v>
      </c>
      <c r="AR9" s="11">
        <f t="shared" si="0"/>
        <v>2.2284</v>
      </c>
      <c r="AS9" s="11">
        <f t="shared" si="0"/>
        <v>1.04895</v>
      </c>
      <c r="AT9" s="11">
        <f t="shared" si="0"/>
        <v>2.5227</v>
      </c>
      <c r="AU9" s="11">
        <f t="shared" si="0"/>
        <v>2.124</v>
      </c>
      <c r="AV9" s="11">
        <f t="shared" si="0"/>
        <v>3.11355</v>
      </c>
      <c r="AW9" s="11">
        <f t="shared" si="0"/>
        <v>1.91835</v>
      </c>
      <c r="AX9" s="11">
        <f t="shared" si="0"/>
        <v>2.4687</v>
      </c>
      <c r="AY9" s="11">
        <f t="shared" si="0"/>
        <v>2.30445</v>
      </c>
      <c r="AZ9" s="11">
        <f t="shared" si="0"/>
        <v>2.2257000000000002</v>
      </c>
      <c r="BA9" s="11">
        <f t="shared" si="0"/>
        <v>2.36925</v>
      </c>
      <c r="BB9" s="11">
        <f aca="true" t="shared" si="1" ref="BB9:BS9">BB8*45%/100</f>
        <v>2.3013</v>
      </c>
      <c r="BC9" s="11">
        <f t="shared" si="1"/>
        <v>2.41245</v>
      </c>
      <c r="BD9" s="11">
        <f t="shared" si="1"/>
        <v>2.35395</v>
      </c>
      <c r="BE9" s="11">
        <f t="shared" si="1"/>
        <v>2.9718</v>
      </c>
      <c r="BF9" s="11">
        <f t="shared" si="1"/>
        <v>2.33775</v>
      </c>
      <c r="BG9" s="11">
        <f t="shared" si="1"/>
        <v>3.0604500000000003</v>
      </c>
      <c r="BH9" s="11">
        <f t="shared" si="1"/>
        <v>2.32065</v>
      </c>
      <c r="BI9" s="11">
        <f t="shared" si="1"/>
        <v>2.3584500000000004</v>
      </c>
      <c r="BJ9" s="11">
        <f t="shared" si="1"/>
        <v>2.1672000000000002</v>
      </c>
      <c r="BK9" s="11">
        <f t="shared" si="1"/>
        <v>2.0888999999999998</v>
      </c>
      <c r="BL9" s="11">
        <f t="shared" si="1"/>
        <v>2.32875</v>
      </c>
      <c r="BM9" s="11">
        <f t="shared" si="1"/>
        <v>1.8949500000000001</v>
      </c>
      <c r="BN9" s="11">
        <f t="shared" si="1"/>
        <v>1.5255</v>
      </c>
      <c r="BO9" s="11">
        <f t="shared" si="1"/>
        <v>3.28545</v>
      </c>
      <c r="BP9" s="11">
        <f t="shared" si="1"/>
        <v>2.32605</v>
      </c>
      <c r="BQ9" s="11">
        <f t="shared" si="1"/>
        <v>2.0457</v>
      </c>
      <c r="BR9" s="11">
        <f t="shared" si="1"/>
        <v>1.81125</v>
      </c>
      <c r="BS9" s="11">
        <f t="shared" si="1"/>
        <v>2.71935</v>
      </c>
    </row>
    <row r="10" spans="1:71" s="8" customFormat="1" ht="18.75" customHeight="1">
      <c r="A10" s="48"/>
      <c r="B10" s="19" t="s">
        <v>13</v>
      </c>
      <c r="C10" s="12">
        <f aca="true" t="shared" si="2" ref="C10:H10">1007.68*C9</f>
        <v>2709.3996</v>
      </c>
      <c r="D10" s="12">
        <f t="shared" si="2"/>
        <v>2029.6690560000002</v>
      </c>
      <c r="E10" s="12">
        <f t="shared" si="2"/>
        <v>2338.472592</v>
      </c>
      <c r="F10" s="12">
        <f t="shared" si="2"/>
        <v>2343.914064</v>
      </c>
      <c r="G10" s="12">
        <f t="shared" si="2"/>
        <v>1555.656384</v>
      </c>
      <c r="H10" s="12">
        <f t="shared" si="2"/>
        <v>1301.9225599999997</v>
      </c>
      <c r="I10" s="12">
        <f aca="true" t="shared" si="3" ref="I10:BA10">1007.68*I9</f>
        <v>1297.89184</v>
      </c>
      <c r="J10" s="12">
        <f t="shared" si="3"/>
        <v>2348.90208</v>
      </c>
      <c r="K10" s="12">
        <f t="shared" si="3"/>
        <v>2750.21064</v>
      </c>
      <c r="L10" s="12">
        <f t="shared" si="3"/>
        <v>2419.1877600000003</v>
      </c>
      <c r="M10" s="12">
        <f t="shared" si="3"/>
        <v>2388.3527520000002</v>
      </c>
      <c r="N10" s="12">
        <f t="shared" si="3"/>
        <v>2469.974832</v>
      </c>
      <c r="O10" s="12">
        <f t="shared" si="3"/>
        <v>1844.205552</v>
      </c>
      <c r="P10" s="12">
        <f t="shared" si="3"/>
        <v>1909.0497599999999</v>
      </c>
      <c r="Q10" s="12">
        <f t="shared" si="3"/>
        <v>2372.0283360000003</v>
      </c>
      <c r="R10" s="12">
        <f t="shared" si="3"/>
        <v>3360.5624159999998</v>
      </c>
      <c r="S10" s="12">
        <f t="shared" si="3"/>
        <v>2391.5269439999997</v>
      </c>
      <c r="T10" s="12">
        <f t="shared" si="3"/>
        <v>2468.1610079999996</v>
      </c>
      <c r="U10" s="12">
        <f t="shared" si="3"/>
        <v>2398.78224</v>
      </c>
      <c r="V10" s="12">
        <f t="shared" si="3"/>
        <v>204.96211200000002</v>
      </c>
      <c r="W10" s="12">
        <f t="shared" si="3"/>
        <v>588.132432</v>
      </c>
      <c r="X10" s="12">
        <f t="shared" si="3"/>
        <v>1013.927616</v>
      </c>
      <c r="Y10" s="12">
        <f t="shared" si="3"/>
        <v>706.4844480000002</v>
      </c>
      <c r="Z10" s="12">
        <f t="shared" si="3"/>
        <v>577.2494879999999</v>
      </c>
      <c r="AA10" s="12">
        <f t="shared" si="3"/>
        <v>1938.977856</v>
      </c>
      <c r="AB10" s="12">
        <f t="shared" si="3"/>
        <v>1531.320912</v>
      </c>
      <c r="AC10" s="12">
        <f t="shared" si="3"/>
        <v>2403.770256</v>
      </c>
      <c r="AD10" s="12">
        <f t="shared" si="3"/>
        <v>1539.48312</v>
      </c>
      <c r="AE10" s="12">
        <f t="shared" si="3"/>
        <v>1505.020464</v>
      </c>
      <c r="AF10" s="12">
        <f t="shared" si="3"/>
        <v>1507.7412</v>
      </c>
      <c r="AG10" s="12">
        <f t="shared" si="3"/>
        <v>1528.14672</v>
      </c>
      <c r="AH10" s="12">
        <f t="shared" si="3"/>
        <v>1518.170688</v>
      </c>
      <c r="AI10" s="12">
        <f t="shared" si="3"/>
        <v>2145.753792</v>
      </c>
      <c r="AJ10" s="12">
        <f t="shared" si="3"/>
        <v>2400.596064</v>
      </c>
      <c r="AK10" s="12">
        <f t="shared" si="3"/>
        <v>2617.348032</v>
      </c>
      <c r="AL10" s="12">
        <f t="shared" si="3"/>
        <v>1431.15752</v>
      </c>
      <c r="AM10" s="12">
        <f t="shared" si="3"/>
        <v>2372.935248</v>
      </c>
      <c r="AN10" s="12">
        <f t="shared" si="3"/>
        <v>250.30771200000004</v>
      </c>
      <c r="AO10" s="12">
        <f t="shared" si="3"/>
        <v>2576.990448</v>
      </c>
      <c r="AP10" s="12">
        <f t="shared" si="3"/>
        <v>3170.5643520000003</v>
      </c>
      <c r="AQ10" s="12">
        <f t="shared" si="3"/>
        <v>2487.20616</v>
      </c>
      <c r="AR10" s="12">
        <f t="shared" si="3"/>
        <v>2245.514112</v>
      </c>
      <c r="AS10" s="12">
        <f t="shared" si="3"/>
        <v>1057.005936</v>
      </c>
      <c r="AT10" s="12">
        <f t="shared" si="3"/>
        <v>2542.0743359999997</v>
      </c>
      <c r="AU10" s="12">
        <f t="shared" si="3"/>
        <v>2140.31232</v>
      </c>
      <c r="AV10" s="12">
        <f t="shared" si="3"/>
        <v>3137.462064</v>
      </c>
      <c r="AW10" s="12">
        <f t="shared" si="3"/>
        <v>1933.0829279999998</v>
      </c>
      <c r="AX10" s="12">
        <f t="shared" si="3"/>
        <v>2487.659616</v>
      </c>
      <c r="AY10" s="12">
        <f t="shared" si="3"/>
        <v>2322.148176</v>
      </c>
      <c r="AZ10" s="12">
        <f t="shared" si="3"/>
        <v>2242.793376</v>
      </c>
      <c r="BA10" s="12">
        <f t="shared" si="3"/>
        <v>2387.44584</v>
      </c>
      <c r="BB10" s="12">
        <f aca="true" t="shared" si="4" ref="BB10:BS10">1007.68*BB9</f>
        <v>2318.9739839999997</v>
      </c>
      <c r="BC10" s="12">
        <f t="shared" si="4"/>
        <v>2430.977616</v>
      </c>
      <c r="BD10" s="12">
        <f t="shared" si="4"/>
        <v>2372.0283360000003</v>
      </c>
      <c r="BE10" s="12">
        <f t="shared" si="4"/>
        <v>2994.623424</v>
      </c>
      <c r="BF10" s="12">
        <f t="shared" si="4"/>
        <v>2355.70392</v>
      </c>
      <c r="BG10" s="12">
        <f t="shared" si="4"/>
        <v>3083.954256</v>
      </c>
      <c r="BH10" s="12">
        <f t="shared" si="4"/>
        <v>2338.472592</v>
      </c>
      <c r="BI10" s="12">
        <f t="shared" si="4"/>
        <v>2376.5628960000004</v>
      </c>
      <c r="BJ10" s="12">
        <f t="shared" si="4"/>
        <v>2183.8440960000003</v>
      </c>
      <c r="BK10" s="12">
        <f t="shared" si="4"/>
        <v>2104.9427519999995</v>
      </c>
      <c r="BL10" s="12">
        <f t="shared" si="4"/>
        <v>2346.6348</v>
      </c>
      <c r="BM10" s="12">
        <f t="shared" si="4"/>
        <v>1909.503216</v>
      </c>
      <c r="BN10" s="12">
        <f t="shared" si="4"/>
        <v>1537.21584</v>
      </c>
      <c r="BO10" s="12">
        <f t="shared" si="4"/>
        <v>3310.6822559999996</v>
      </c>
      <c r="BP10" s="12">
        <f t="shared" si="4"/>
        <v>2343.914064</v>
      </c>
      <c r="BQ10" s="12">
        <f t="shared" si="4"/>
        <v>2061.410976</v>
      </c>
      <c r="BR10" s="12">
        <f t="shared" si="4"/>
        <v>1825.1604</v>
      </c>
      <c r="BS10" s="12">
        <f t="shared" si="4"/>
        <v>2740.2346079999998</v>
      </c>
    </row>
    <row r="11" spans="1:71" s="5" customFormat="1" ht="18.75" customHeight="1">
      <c r="A11" s="48"/>
      <c r="B11" s="19" t="s">
        <v>2</v>
      </c>
      <c r="C11" s="3">
        <f aca="true" t="shared" si="5" ref="C11:H11">C10/C7/12</f>
        <v>0.37788</v>
      </c>
      <c r="D11" s="3">
        <f t="shared" si="5"/>
        <v>0.37788</v>
      </c>
      <c r="E11" s="3">
        <f t="shared" si="5"/>
        <v>0.37788</v>
      </c>
      <c r="F11" s="3">
        <f t="shared" si="5"/>
        <v>0.37788</v>
      </c>
      <c r="G11" s="3">
        <f t="shared" si="5"/>
        <v>0.25192</v>
      </c>
      <c r="H11" s="3">
        <f t="shared" si="5"/>
        <v>0.2099333333333333</v>
      </c>
      <c r="I11" s="3">
        <f aca="true" t="shared" si="6" ref="I11:BA11">I10/I7/12</f>
        <v>0.2099333333333333</v>
      </c>
      <c r="J11" s="3">
        <f t="shared" si="6"/>
        <v>0.37788</v>
      </c>
      <c r="K11" s="3">
        <f t="shared" si="6"/>
        <v>0.37788</v>
      </c>
      <c r="L11" s="3">
        <f t="shared" si="6"/>
        <v>0.37788000000000005</v>
      </c>
      <c r="M11" s="3">
        <f t="shared" si="6"/>
        <v>0.37788</v>
      </c>
      <c r="N11" s="3">
        <f t="shared" si="6"/>
        <v>0.37787999999999994</v>
      </c>
      <c r="O11" s="3">
        <f t="shared" si="6"/>
        <v>0.37788</v>
      </c>
      <c r="P11" s="3">
        <f t="shared" si="6"/>
        <v>0.37788</v>
      </c>
      <c r="Q11" s="3">
        <f t="shared" si="6"/>
        <v>0.37788000000000005</v>
      </c>
      <c r="R11" s="3">
        <f t="shared" si="6"/>
        <v>0.37788</v>
      </c>
      <c r="S11" s="3">
        <f t="shared" si="6"/>
        <v>0.37788</v>
      </c>
      <c r="T11" s="3">
        <f t="shared" si="6"/>
        <v>0.37788</v>
      </c>
      <c r="U11" s="3">
        <f t="shared" si="6"/>
        <v>0.37788</v>
      </c>
      <c r="V11" s="3">
        <f t="shared" si="6"/>
        <v>0.37788</v>
      </c>
      <c r="W11" s="3">
        <f t="shared" si="6"/>
        <v>0.37788</v>
      </c>
      <c r="X11" s="3">
        <f t="shared" si="6"/>
        <v>0.37788</v>
      </c>
      <c r="Y11" s="3">
        <f t="shared" si="6"/>
        <v>0.37788000000000005</v>
      </c>
      <c r="Z11" s="3">
        <f t="shared" si="6"/>
        <v>0.37788</v>
      </c>
      <c r="AA11" s="3">
        <f t="shared" si="6"/>
        <v>0.37788</v>
      </c>
      <c r="AB11" s="3">
        <f t="shared" si="6"/>
        <v>0.37788</v>
      </c>
      <c r="AC11" s="3">
        <f t="shared" si="6"/>
        <v>0.37787999999999994</v>
      </c>
      <c r="AD11" s="3">
        <f t="shared" si="6"/>
        <v>0.37788</v>
      </c>
      <c r="AE11" s="3">
        <f t="shared" si="6"/>
        <v>0.37788</v>
      </c>
      <c r="AF11" s="3">
        <f t="shared" si="6"/>
        <v>0.37788</v>
      </c>
      <c r="AG11" s="3">
        <f t="shared" si="6"/>
        <v>0.37788</v>
      </c>
      <c r="AH11" s="3">
        <f t="shared" si="6"/>
        <v>0.37788</v>
      </c>
      <c r="AI11" s="3">
        <f t="shared" si="6"/>
        <v>0.37788</v>
      </c>
      <c r="AJ11" s="3">
        <f t="shared" si="6"/>
        <v>0.37788</v>
      </c>
      <c r="AK11" s="3">
        <f t="shared" si="6"/>
        <v>0.37787999999999994</v>
      </c>
      <c r="AL11" s="3">
        <f t="shared" si="6"/>
        <v>0.2099333333333333</v>
      </c>
      <c r="AM11" s="3">
        <f t="shared" si="6"/>
        <v>0.37788</v>
      </c>
      <c r="AN11" s="3">
        <f t="shared" si="6"/>
        <v>0.37788000000000005</v>
      </c>
      <c r="AO11" s="3">
        <f t="shared" si="6"/>
        <v>0.37788000000000005</v>
      </c>
      <c r="AP11" s="3">
        <f t="shared" si="6"/>
        <v>0.37788</v>
      </c>
      <c r="AQ11" s="3">
        <f t="shared" si="6"/>
        <v>0.37788</v>
      </c>
      <c r="AR11" s="3">
        <f t="shared" si="6"/>
        <v>0.37788</v>
      </c>
      <c r="AS11" s="3">
        <f t="shared" si="6"/>
        <v>0.37788</v>
      </c>
      <c r="AT11" s="3">
        <f t="shared" si="6"/>
        <v>0.37787999999999994</v>
      </c>
      <c r="AU11" s="3">
        <f t="shared" si="6"/>
        <v>0.37788</v>
      </c>
      <c r="AV11" s="3">
        <f t="shared" si="6"/>
        <v>0.37788</v>
      </c>
      <c r="AW11" s="3">
        <f t="shared" si="6"/>
        <v>0.37787999999999994</v>
      </c>
      <c r="AX11" s="3">
        <f t="shared" si="6"/>
        <v>0.37788</v>
      </c>
      <c r="AY11" s="3">
        <f t="shared" si="6"/>
        <v>0.37788</v>
      </c>
      <c r="AZ11" s="3">
        <f t="shared" si="6"/>
        <v>0.37788</v>
      </c>
      <c r="BA11" s="3">
        <f t="shared" si="6"/>
        <v>0.37788</v>
      </c>
      <c r="BB11" s="3">
        <f aca="true" t="shared" si="7" ref="BB11:BS11">BB10/BB7/12</f>
        <v>0.37788</v>
      </c>
      <c r="BC11" s="3">
        <f t="shared" si="7"/>
        <v>0.37788</v>
      </c>
      <c r="BD11" s="3">
        <f t="shared" si="7"/>
        <v>0.37788000000000005</v>
      </c>
      <c r="BE11" s="3">
        <f t="shared" si="7"/>
        <v>0.37788</v>
      </c>
      <c r="BF11" s="3">
        <f t="shared" si="7"/>
        <v>0.37788</v>
      </c>
      <c r="BG11" s="3">
        <f t="shared" si="7"/>
        <v>0.37788</v>
      </c>
      <c r="BH11" s="3">
        <f t="shared" si="7"/>
        <v>0.37788</v>
      </c>
      <c r="BI11" s="3">
        <f t="shared" si="7"/>
        <v>0.37788000000000005</v>
      </c>
      <c r="BJ11" s="3">
        <f t="shared" si="7"/>
        <v>0.37788</v>
      </c>
      <c r="BK11" s="3">
        <f t="shared" si="7"/>
        <v>0.37787999999999994</v>
      </c>
      <c r="BL11" s="3">
        <f t="shared" si="7"/>
        <v>0.37788</v>
      </c>
      <c r="BM11" s="3">
        <f t="shared" si="7"/>
        <v>0.37788</v>
      </c>
      <c r="BN11" s="3">
        <f t="shared" si="7"/>
        <v>0.37788</v>
      </c>
      <c r="BO11" s="3">
        <f t="shared" si="7"/>
        <v>0.37787999999999994</v>
      </c>
      <c r="BP11" s="3">
        <f t="shared" si="7"/>
        <v>0.37788</v>
      </c>
      <c r="BQ11" s="3">
        <f t="shared" si="7"/>
        <v>0.37788</v>
      </c>
      <c r="BR11" s="3">
        <f t="shared" si="7"/>
        <v>0.37788</v>
      </c>
      <c r="BS11" s="3">
        <f t="shared" si="7"/>
        <v>0.37788</v>
      </c>
    </row>
    <row r="12" spans="1:71" s="5" customFormat="1" ht="18.75" customHeight="1" thickBot="1">
      <c r="A12" s="49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</row>
    <row r="13" spans="1:71" s="5" customFormat="1" ht="18.75" customHeight="1" thickTop="1">
      <c r="A13" s="48" t="s">
        <v>16</v>
      </c>
      <c r="B13" s="25" t="s">
        <v>4</v>
      </c>
      <c r="C13" s="26">
        <f>C8*10%/10</f>
        <v>5.975</v>
      </c>
      <c r="D13" s="26">
        <f>D8*10%/10</f>
        <v>4.476000000000001</v>
      </c>
      <c r="E13" s="26">
        <f>E8*10%/10</f>
        <v>5.157000000000001</v>
      </c>
      <c r="F13" s="26">
        <f>F8*10%/10</f>
        <v>5.169</v>
      </c>
      <c r="G13" s="26">
        <f>G8*5%/10</f>
        <v>2.5730000000000004</v>
      </c>
      <c r="H13" s="26">
        <f>H8*10%/10</f>
        <v>5.168</v>
      </c>
      <c r="I13" s="26">
        <f aca="true" t="shared" si="8" ref="I13:BA13">I8*10%/10</f>
        <v>5.152000000000001</v>
      </c>
      <c r="J13" s="26">
        <f t="shared" si="8"/>
        <v>5.180000000000001</v>
      </c>
      <c r="K13" s="26">
        <f t="shared" si="8"/>
        <v>6.065</v>
      </c>
      <c r="L13" s="26">
        <f t="shared" si="8"/>
        <v>5.335</v>
      </c>
      <c r="M13" s="26">
        <f t="shared" si="8"/>
        <v>5.267000000000001</v>
      </c>
      <c r="N13" s="26">
        <f t="shared" si="8"/>
        <v>5.447000000000001</v>
      </c>
      <c r="O13" s="26">
        <f t="shared" si="8"/>
        <v>4.067</v>
      </c>
      <c r="P13" s="26">
        <f t="shared" si="8"/>
        <v>4.21</v>
      </c>
      <c r="Q13" s="26">
        <f t="shared" si="8"/>
        <v>5.231</v>
      </c>
      <c r="R13" s="26">
        <f t="shared" si="8"/>
        <v>7.411</v>
      </c>
      <c r="S13" s="26">
        <f t="shared" si="8"/>
        <v>5.274</v>
      </c>
      <c r="T13" s="26">
        <f t="shared" si="8"/>
        <v>5.443</v>
      </c>
      <c r="U13" s="26">
        <f t="shared" si="8"/>
        <v>5.290000000000001</v>
      </c>
      <c r="V13" s="26">
        <f t="shared" si="8"/>
        <v>0.45200000000000007</v>
      </c>
      <c r="W13" s="26">
        <f t="shared" si="8"/>
        <v>1.297</v>
      </c>
      <c r="X13" s="26">
        <f t="shared" si="8"/>
        <v>2.2359999999999998</v>
      </c>
      <c r="Y13" s="26">
        <f t="shared" si="8"/>
        <v>1.5580000000000003</v>
      </c>
      <c r="Z13" s="26">
        <f t="shared" si="8"/>
        <v>1.2730000000000001</v>
      </c>
      <c r="AA13" s="26">
        <f t="shared" si="8"/>
        <v>4.276000000000001</v>
      </c>
      <c r="AB13" s="26">
        <f t="shared" si="8"/>
        <v>3.3770000000000002</v>
      </c>
      <c r="AC13" s="26">
        <f t="shared" si="8"/>
        <v>5.301</v>
      </c>
      <c r="AD13" s="26">
        <f t="shared" si="8"/>
        <v>3.3950000000000005</v>
      </c>
      <c r="AE13" s="26">
        <f t="shared" si="8"/>
        <v>3.319</v>
      </c>
      <c r="AF13" s="26">
        <f t="shared" si="8"/>
        <v>3.325</v>
      </c>
      <c r="AG13" s="26">
        <f t="shared" si="8"/>
        <v>3.37</v>
      </c>
      <c r="AH13" s="26">
        <f t="shared" si="8"/>
        <v>3.3480000000000003</v>
      </c>
      <c r="AI13" s="26">
        <f t="shared" si="8"/>
        <v>4.732</v>
      </c>
      <c r="AJ13" s="26">
        <f t="shared" si="8"/>
        <v>5.294</v>
      </c>
      <c r="AK13" s="26">
        <f t="shared" si="8"/>
        <v>5.772</v>
      </c>
      <c r="AL13" s="26">
        <f>AL8*8%/10</f>
        <v>4.5448</v>
      </c>
      <c r="AM13" s="26">
        <f t="shared" si="8"/>
        <v>5.233</v>
      </c>
      <c r="AN13" s="26">
        <f t="shared" si="8"/>
        <v>0.552</v>
      </c>
      <c r="AO13" s="26">
        <f t="shared" si="8"/>
        <v>5.683</v>
      </c>
      <c r="AP13" s="26">
        <f t="shared" si="8"/>
        <v>6.992</v>
      </c>
      <c r="AQ13" s="26">
        <f t="shared" si="8"/>
        <v>5.485</v>
      </c>
      <c r="AR13" s="26">
        <f t="shared" si="8"/>
        <v>4.952</v>
      </c>
      <c r="AS13" s="26">
        <f t="shared" si="8"/>
        <v>2.3310000000000004</v>
      </c>
      <c r="AT13" s="26">
        <f t="shared" si="8"/>
        <v>5.606</v>
      </c>
      <c r="AU13" s="26">
        <f t="shared" si="8"/>
        <v>4.720000000000001</v>
      </c>
      <c r="AV13" s="26">
        <f t="shared" si="8"/>
        <v>6.919</v>
      </c>
      <c r="AW13" s="26">
        <f t="shared" si="8"/>
        <v>4.263</v>
      </c>
      <c r="AX13" s="26">
        <f t="shared" si="8"/>
        <v>5.486000000000001</v>
      </c>
      <c r="AY13" s="26">
        <f t="shared" si="8"/>
        <v>5.121</v>
      </c>
      <c r="AZ13" s="26">
        <f t="shared" si="8"/>
        <v>4.946000000000001</v>
      </c>
      <c r="BA13" s="26">
        <f t="shared" si="8"/>
        <v>5.265000000000001</v>
      </c>
      <c r="BB13" s="26">
        <f aca="true" t="shared" si="9" ref="BB13:BS13">BB8*10%/10</f>
        <v>5.114</v>
      </c>
      <c r="BC13" s="26">
        <f t="shared" si="9"/>
        <v>5.361000000000001</v>
      </c>
      <c r="BD13" s="26">
        <f t="shared" si="9"/>
        <v>5.231</v>
      </c>
      <c r="BE13" s="26">
        <f t="shared" si="9"/>
        <v>6.604000000000001</v>
      </c>
      <c r="BF13" s="26">
        <f t="shared" si="9"/>
        <v>5.195</v>
      </c>
      <c r="BG13" s="26">
        <f t="shared" si="9"/>
        <v>6.801</v>
      </c>
      <c r="BH13" s="26">
        <f t="shared" si="9"/>
        <v>5.157000000000001</v>
      </c>
      <c r="BI13" s="26">
        <f t="shared" si="9"/>
        <v>5.2410000000000005</v>
      </c>
      <c r="BJ13" s="26">
        <f t="shared" si="9"/>
        <v>4.816000000000001</v>
      </c>
      <c r="BK13" s="26">
        <f t="shared" si="9"/>
        <v>4.642</v>
      </c>
      <c r="BL13" s="26">
        <f t="shared" si="9"/>
        <v>5.175</v>
      </c>
      <c r="BM13" s="26">
        <f t="shared" si="9"/>
        <v>4.211</v>
      </c>
      <c r="BN13" s="26">
        <f t="shared" si="9"/>
        <v>3.3899999999999997</v>
      </c>
      <c r="BO13" s="26">
        <f t="shared" si="9"/>
        <v>7.301</v>
      </c>
      <c r="BP13" s="26">
        <f t="shared" si="9"/>
        <v>5.169</v>
      </c>
      <c r="BQ13" s="26">
        <f t="shared" si="9"/>
        <v>4.546000000000001</v>
      </c>
      <c r="BR13" s="26">
        <f t="shared" si="9"/>
        <v>4.025</v>
      </c>
      <c r="BS13" s="26">
        <f t="shared" si="9"/>
        <v>6.043</v>
      </c>
    </row>
    <row r="14" spans="1:71" s="5" customFormat="1" ht="18.75" customHeight="1">
      <c r="A14" s="48"/>
      <c r="B14" s="19" t="s">
        <v>13</v>
      </c>
      <c r="C14" s="3">
        <f aca="true" t="shared" si="10" ref="C14:H14">2281.73*C13</f>
        <v>13633.336749999999</v>
      </c>
      <c r="D14" s="3">
        <f t="shared" si="10"/>
        <v>10213.023480000002</v>
      </c>
      <c r="E14" s="3">
        <f t="shared" si="10"/>
        <v>11766.881610000002</v>
      </c>
      <c r="F14" s="3">
        <f t="shared" si="10"/>
        <v>11794.262369999999</v>
      </c>
      <c r="G14" s="3">
        <f t="shared" si="10"/>
        <v>5870.891290000001</v>
      </c>
      <c r="H14" s="3">
        <f t="shared" si="10"/>
        <v>11791.98064</v>
      </c>
      <c r="I14" s="3">
        <f aca="true" t="shared" si="11" ref="I14:BA14">2281.73*I13</f>
        <v>11755.472960000003</v>
      </c>
      <c r="J14" s="3">
        <f t="shared" si="11"/>
        <v>11819.361400000002</v>
      </c>
      <c r="K14" s="3">
        <f t="shared" si="11"/>
        <v>13838.69245</v>
      </c>
      <c r="L14" s="3">
        <f t="shared" si="11"/>
        <v>12173.02955</v>
      </c>
      <c r="M14" s="3">
        <f t="shared" si="11"/>
        <v>12017.871910000003</v>
      </c>
      <c r="N14" s="3">
        <f t="shared" si="11"/>
        <v>12428.583310000002</v>
      </c>
      <c r="O14" s="3">
        <f t="shared" si="11"/>
        <v>9279.79591</v>
      </c>
      <c r="P14" s="3">
        <f t="shared" si="11"/>
        <v>9606.0833</v>
      </c>
      <c r="Q14" s="3">
        <f t="shared" si="11"/>
        <v>11935.72963</v>
      </c>
      <c r="R14" s="3">
        <f t="shared" si="11"/>
        <v>16909.90103</v>
      </c>
      <c r="S14" s="3">
        <f t="shared" si="11"/>
        <v>12033.84402</v>
      </c>
      <c r="T14" s="3">
        <f t="shared" si="11"/>
        <v>12419.45639</v>
      </c>
      <c r="U14" s="3">
        <f t="shared" si="11"/>
        <v>12070.351700000003</v>
      </c>
      <c r="V14" s="3">
        <f t="shared" si="11"/>
        <v>1031.3419600000002</v>
      </c>
      <c r="W14" s="3">
        <f t="shared" si="11"/>
        <v>2959.40381</v>
      </c>
      <c r="X14" s="3">
        <f t="shared" si="11"/>
        <v>5101.94828</v>
      </c>
      <c r="Y14" s="3">
        <f t="shared" si="11"/>
        <v>3554.9353400000005</v>
      </c>
      <c r="Z14" s="3">
        <f t="shared" si="11"/>
        <v>2904.6422900000002</v>
      </c>
      <c r="AA14" s="3">
        <f t="shared" si="11"/>
        <v>9756.677480000002</v>
      </c>
      <c r="AB14" s="3">
        <f t="shared" si="11"/>
        <v>7705.40221</v>
      </c>
      <c r="AC14" s="3">
        <f t="shared" si="11"/>
        <v>12095.45073</v>
      </c>
      <c r="AD14" s="3">
        <f t="shared" si="11"/>
        <v>7746.473350000001</v>
      </c>
      <c r="AE14" s="3">
        <f t="shared" si="11"/>
        <v>7573.0618699999995</v>
      </c>
      <c r="AF14" s="3">
        <f t="shared" si="11"/>
        <v>7586.7522500000005</v>
      </c>
      <c r="AG14" s="3">
        <f t="shared" si="11"/>
        <v>7689.4301000000005</v>
      </c>
      <c r="AH14" s="3">
        <f t="shared" si="11"/>
        <v>7639.232040000001</v>
      </c>
      <c r="AI14" s="3">
        <f t="shared" si="11"/>
        <v>10797.14636</v>
      </c>
      <c r="AJ14" s="3">
        <f t="shared" si="11"/>
        <v>12079.47862</v>
      </c>
      <c r="AK14" s="3">
        <f t="shared" si="11"/>
        <v>13170.14556</v>
      </c>
      <c r="AL14" s="3">
        <f t="shared" si="11"/>
        <v>10370.006504</v>
      </c>
      <c r="AM14" s="3">
        <f t="shared" si="11"/>
        <v>11940.29309</v>
      </c>
      <c r="AN14" s="3">
        <f t="shared" si="11"/>
        <v>1259.5149600000002</v>
      </c>
      <c r="AO14" s="3">
        <f t="shared" si="11"/>
        <v>12967.07159</v>
      </c>
      <c r="AP14" s="3">
        <f t="shared" si="11"/>
        <v>15953.85616</v>
      </c>
      <c r="AQ14" s="3">
        <f t="shared" si="11"/>
        <v>12515.289050000001</v>
      </c>
      <c r="AR14" s="3">
        <f t="shared" si="11"/>
        <v>11299.12696</v>
      </c>
      <c r="AS14" s="3">
        <f t="shared" si="11"/>
        <v>5318.712630000001</v>
      </c>
      <c r="AT14" s="3">
        <f t="shared" si="11"/>
        <v>12791.37838</v>
      </c>
      <c r="AU14" s="3">
        <f t="shared" si="11"/>
        <v>10769.765600000002</v>
      </c>
      <c r="AV14" s="3">
        <f t="shared" si="11"/>
        <v>15787.289869999999</v>
      </c>
      <c r="AW14" s="3">
        <f t="shared" si="11"/>
        <v>9727.01499</v>
      </c>
      <c r="AX14" s="3">
        <f t="shared" si="11"/>
        <v>12517.570780000002</v>
      </c>
      <c r="AY14" s="3">
        <f t="shared" si="11"/>
        <v>11684.73933</v>
      </c>
      <c r="AZ14" s="3">
        <f t="shared" si="11"/>
        <v>11285.436580000001</v>
      </c>
      <c r="BA14" s="3">
        <f t="shared" si="11"/>
        <v>12013.308450000002</v>
      </c>
      <c r="BB14" s="3">
        <f aca="true" t="shared" si="12" ref="BB14:BS14">2281.73*BB13</f>
        <v>11668.76722</v>
      </c>
      <c r="BC14" s="3">
        <f t="shared" si="12"/>
        <v>12232.354530000002</v>
      </c>
      <c r="BD14" s="3">
        <f t="shared" si="12"/>
        <v>11935.72963</v>
      </c>
      <c r="BE14" s="3">
        <f t="shared" si="12"/>
        <v>15068.544920000002</v>
      </c>
      <c r="BF14" s="3">
        <f t="shared" si="12"/>
        <v>11853.587350000002</v>
      </c>
      <c r="BG14" s="3">
        <f t="shared" si="12"/>
        <v>15518.04573</v>
      </c>
      <c r="BH14" s="3">
        <f t="shared" si="12"/>
        <v>11766.881610000002</v>
      </c>
      <c r="BI14" s="3">
        <f t="shared" si="12"/>
        <v>11958.546930000002</v>
      </c>
      <c r="BJ14" s="3">
        <f t="shared" si="12"/>
        <v>10988.811680000003</v>
      </c>
      <c r="BK14" s="3">
        <f t="shared" si="12"/>
        <v>10591.79066</v>
      </c>
      <c r="BL14" s="3">
        <f t="shared" si="12"/>
        <v>11807.95275</v>
      </c>
      <c r="BM14" s="3">
        <f t="shared" si="12"/>
        <v>9608.36503</v>
      </c>
      <c r="BN14" s="3">
        <f t="shared" si="12"/>
        <v>7735.064699999999</v>
      </c>
      <c r="BO14" s="3">
        <f t="shared" si="12"/>
        <v>16658.91073</v>
      </c>
      <c r="BP14" s="3">
        <f t="shared" si="12"/>
        <v>11794.262369999999</v>
      </c>
      <c r="BQ14" s="3">
        <f t="shared" si="12"/>
        <v>10372.744580000002</v>
      </c>
      <c r="BR14" s="3">
        <f t="shared" si="12"/>
        <v>9183.96325</v>
      </c>
      <c r="BS14" s="3">
        <f t="shared" si="12"/>
        <v>13788.49439</v>
      </c>
    </row>
    <row r="15" spans="1:71" s="5" customFormat="1" ht="18.75" customHeight="1">
      <c r="A15" s="48"/>
      <c r="B15" s="19" t="s">
        <v>2</v>
      </c>
      <c r="C15" s="3">
        <f aca="true" t="shared" si="13" ref="C15:H15">C14/C7/12</f>
        <v>1.9014416666666663</v>
      </c>
      <c r="D15" s="3">
        <f t="shared" si="13"/>
        <v>1.901441666666667</v>
      </c>
      <c r="E15" s="3">
        <f t="shared" si="13"/>
        <v>1.901441666666667</v>
      </c>
      <c r="F15" s="3">
        <f t="shared" si="13"/>
        <v>1.9014416666666667</v>
      </c>
      <c r="G15" s="3">
        <f t="shared" si="13"/>
        <v>0.9507208333333335</v>
      </c>
      <c r="H15" s="3">
        <f t="shared" si="13"/>
        <v>1.901441666666667</v>
      </c>
      <c r="I15" s="3">
        <f aca="true" t="shared" si="14" ref="I15:BA15">I14/I7/12</f>
        <v>1.901441666666667</v>
      </c>
      <c r="J15" s="3">
        <f t="shared" si="14"/>
        <v>1.901441666666667</v>
      </c>
      <c r="K15" s="3">
        <f t="shared" si="14"/>
        <v>1.9014416666666667</v>
      </c>
      <c r="L15" s="3">
        <f t="shared" si="14"/>
        <v>1.9014416666666667</v>
      </c>
      <c r="M15" s="3">
        <f t="shared" si="14"/>
        <v>1.901441666666667</v>
      </c>
      <c r="N15" s="3">
        <f t="shared" si="14"/>
        <v>1.901441666666667</v>
      </c>
      <c r="O15" s="3">
        <f t="shared" si="14"/>
        <v>1.901441666666667</v>
      </c>
      <c r="P15" s="3">
        <f t="shared" si="14"/>
        <v>1.9014416666666667</v>
      </c>
      <c r="Q15" s="3">
        <f t="shared" si="14"/>
        <v>1.9014416666666667</v>
      </c>
      <c r="R15" s="3">
        <f t="shared" si="14"/>
        <v>1.9014416666666667</v>
      </c>
      <c r="S15" s="3">
        <f t="shared" si="14"/>
        <v>1.901441666666667</v>
      </c>
      <c r="T15" s="3">
        <f t="shared" si="14"/>
        <v>1.9014416666666667</v>
      </c>
      <c r="U15" s="3">
        <f t="shared" si="14"/>
        <v>1.9014416666666671</v>
      </c>
      <c r="V15" s="3">
        <f t="shared" si="14"/>
        <v>1.901441666666667</v>
      </c>
      <c r="W15" s="3">
        <f t="shared" si="14"/>
        <v>1.9014416666666667</v>
      </c>
      <c r="X15" s="3">
        <f t="shared" si="14"/>
        <v>1.9014416666666667</v>
      </c>
      <c r="Y15" s="3">
        <f t="shared" si="14"/>
        <v>1.9014416666666667</v>
      </c>
      <c r="Z15" s="3">
        <f t="shared" si="14"/>
        <v>1.901441666666667</v>
      </c>
      <c r="AA15" s="3">
        <f t="shared" si="14"/>
        <v>1.901441666666667</v>
      </c>
      <c r="AB15" s="3">
        <f t="shared" si="14"/>
        <v>1.901441666666667</v>
      </c>
      <c r="AC15" s="3">
        <f t="shared" si="14"/>
        <v>1.9014416666666667</v>
      </c>
      <c r="AD15" s="3">
        <f t="shared" si="14"/>
        <v>1.901441666666667</v>
      </c>
      <c r="AE15" s="3">
        <f t="shared" si="14"/>
        <v>1.9014416666666667</v>
      </c>
      <c r="AF15" s="3">
        <f t="shared" si="14"/>
        <v>1.901441666666667</v>
      </c>
      <c r="AG15" s="3">
        <f t="shared" si="14"/>
        <v>1.901441666666667</v>
      </c>
      <c r="AH15" s="3">
        <f t="shared" si="14"/>
        <v>1.901441666666667</v>
      </c>
      <c r="AI15" s="3">
        <f t="shared" si="14"/>
        <v>1.901441666666667</v>
      </c>
      <c r="AJ15" s="3">
        <f t="shared" si="14"/>
        <v>1.9014416666666667</v>
      </c>
      <c r="AK15" s="3">
        <f t="shared" si="14"/>
        <v>1.9014416666666667</v>
      </c>
      <c r="AL15" s="3">
        <f t="shared" si="14"/>
        <v>1.5211533333333334</v>
      </c>
      <c r="AM15" s="3">
        <f t="shared" si="14"/>
        <v>1.9014416666666667</v>
      </c>
      <c r="AN15" s="3">
        <f t="shared" si="14"/>
        <v>1.901441666666667</v>
      </c>
      <c r="AO15" s="3">
        <f t="shared" si="14"/>
        <v>1.9014416666666667</v>
      </c>
      <c r="AP15" s="3">
        <f t="shared" si="14"/>
        <v>1.9014416666666663</v>
      </c>
      <c r="AQ15" s="3">
        <f t="shared" si="14"/>
        <v>1.901441666666667</v>
      </c>
      <c r="AR15" s="3">
        <f t="shared" si="14"/>
        <v>1.9014416666666667</v>
      </c>
      <c r="AS15" s="3">
        <f t="shared" si="14"/>
        <v>1.901441666666667</v>
      </c>
      <c r="AT15" s="3">
        <f t="shared" si="14"/>
        <v>1.9014416666666667</v>
      </c>
      <c r="AU15" s="3">
        <f t="shared" si="14"/>
        <v>1.9014416666666671</v>
      </c>
      <c r="AV15" s="3">
        <f t="shared" si="14"/>
        <v>1.9014416666666667</v>
      </c>
      <c r="AW15" s="3">
        <f t="shared" si="14"/>
        <v>1.9014416666666667</v>
      </c>
      <c r="AX15" s="3">
        <f t="shared" si="14"/>
        <v>1.901441666666667</v>
      </c>
      <c r="AY15" s="3">
        <f t="shared" si="14"/>
        <v>1.9014416666666667</v>
      </c>
      <c r="AZ15" s="3">
        <f t="shared" si="14"/>
        <v>1.901441666666667</v>
      </c>
      <c r="BA15" s="3">
        <f t="shared" si="14"/>
        <v>1.901441666666667</v>
      </c>
      <c r="BB15" s="3">
        <f aca="true" t="shared" si="15" ref="BB15:BS15">BB14/BB7/12</f>
        <v>1.9014416666666667</v>
      </c>
      <c r="BC15" s="3">
        <f t="shared" si="15"/>
        <v>1.901441666666667</v>
      </c>
      <c r="BD15" s="3">
        <f t="shared" si="15"/>
        <v>1.9014416666666667</v>
      </c>
      <c r="BE15" s="3">
        <f t="shared" si="15"/>
        <v>1.901441666666667</v>
      </c>
      <c r="BF15" s="3">
        <f t="shared" si="15"/>
        <v>1.901441666666667</v>
      </c>
      <c r="BG15" s="3">
        <f t="shared" si="15"/>
        <v>1.9014416666666667</v>
      </c>
      <c r="BH15" s="3">
        <f t="shared" si="15"/>
        <v>1.901441666666667</v>
      </c>
      <c r="BI15" s="3">
        <f t="shared" si="15"/>
        <v>1.901441666666667</v>
      </c>
      <c r="BJ15" s="3">
        <f t="shared" si="15"/>
        <v>1.901441666666667</v>
      </c>
      <c r="BK15" s="3">
        <f t="shared" si="15"/>
        <v>1.901441666666667</v>
      </c>
      <c r="BL15" s="3">
        <f t="shared" si="15"/>
        <v>1.9014416666666667</v>
      </c>
      <c r="BM15" s="3">
        <f t="shared" si="15"/>
        <v>1.9014416666666667</v>
      </c>
      <c r="BN15" s="3">
        <f t="shared" si="15"/>
        <v>1.9014416666666663</v>
      </c>
      <c r="BO15" s="3">
        <f t="shared" si="15"/>
        <v>1.9014416666666667</v>
      </c>
      <c r="BP15" s="3">
        <f t="shared" si="15"/>
        <v>1.9014416666666667</v>
      </c>
      <c r="BQ15" s="3">
        <f t="shared" si="15"/>
        <v>1.901441666666667</v>
      </c>
      <c r="BR15" s="3">
        <f t="shared" si="15"/>
        <v>1.901441666666667</v>
      </c>
      <c r="BS15" s="3">
        <f t="shared" si="15"/>
        <v>1.901441666666667</v>
      </c>
    </row>
    <row r="16" spans="1:71" s="5" customFormat="1" ht="18.75" customHeight="1" thickBot="1">
      <c r="A16" s="49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</row>
    <row r="17" spans="1:71" s="28" customFormat="1" ht="18.75" customHeight="1" thickTop="1">
      <c r="A17" s="47" t="s">
        <v>17</v>
      </c>
      <c r="B17" s="21" t="s">
        <v>11</v>
      </c>
      <c r="C17" s="30">
        <v>547.1</v>
      </c>
      <c r="D17" s="30">
        <v>434.3</v>
      </c>
      <c r="E17" s="30">
        <v>454.5</v>
      </c>
      <c r="F17" s="31">
        <v>489.5</v>
      </c>
      <c r="G17" s="30">
        <v>485.9</v>
      </c>
      <c r="H17" s="30">
        <v>531.5</v>
      </c>
      <c r="I17" s="30">
        <v>523</v>
      </c>
      <c r="J17" s="30">
        <v>528.2</v>
      </c>
      <c r="K17" s="30">
        <v>585.6</v>
      </c>
      <c r="L17" s="30">
        <v>513.8</v>
      </c>
      <c r="M17" s="30">
        <v>493.2</v>
      </c>
      <c r="N17" s="30">
        <v>500.9</v>
      </c>
      <c r="O17" s="30">
        <v>373.3</v>
      </c>
      <c r="P17" s="30">
        <v>381.3</v>
      </c>
      <c r="Q17" s="30">
        <v>488.1</v>
      </c>
      <c r="R17" s="30">
        <v>664.9</v>
      </c>
      <c r="S17" s="30">
        <v>487</v>
      </c>
      <c r="T17" s="30">
        <v>501.2</v>
      </c>
      <c r="U17" s="30">
        <v>483.2</v>
      </c>
      <c r="V17" s="30">
        <v>80.2</v>
      </c>
      <c r="W17" s="30">
        <v>286.8</v>
      </c>
      <c r="X17" s="30">
        <v>368.3</v>
      </c>
      <c r="Y17" s="30">
        <v>301.3</v>
      </c>
      <c r="Z17" s="30">
        <v>227.6</v>
      </c>
      <c r="AA17" s="30">
        <v>421.3</v>
      </c>
      <c r="AB17" s="30">
        <v>304.9</v>
      </c>
      <c r="AC17" s="30">
        <v>486.6</v>
      </c>
      <c r="AD17" s="30">
        <v>310.9</v>
      </c>
      <c r="AE17" s="30">
        <v>303.8</v>
      </c>
      <c r="AF17" s="30">
        <v>299.8</v>
      </c>
      <c r="AG17" s="30">
        <v>305.2</v>
      </c>
      <c r="AH17" s="30">
        <v>303.6</v>
      </c>
      <c r="AI17" s="30">
        <v>317.4</v>
      </c>
      <c r="AJ17" s="30">
        <v>484.1</v>
      </c>
      <c r="AK17" s="30">
        <v>551.8</v>
      </c>
      <c r="AL17" s="30">
        <v>540.9</v>
      </c>
      <c r="AM17" s="30">
        <v>488.1</v>
      </c>
      <c r="AN17" s="30">
        <v>95.7</v>
      </c>
      <c r="AO17" s="30">
        <v>503.1</v>
      </c>
      <c r="AP17" s="30">
        <v>393.9</v>
      </c>
      <c r="AQ17" s="30">
        <v>499.1</v>
      </c>
      <c r="AR17" s="30">
        <v>451.3</v>
      </c>
      <c r="AS17" s="30">
        <v>302.9</v>
      </c>
      <c r="AT17" s="30">
        <v>542.1</v>
      </c>
      <c r="AU17" s="30">
        <v>432.1</v>
      </c>
      <c r="AV17" s="30">
        <v>619.8</v>
      </c>
      <c r="AW17" s="30">
        <v>379.4</v>
      </c>
      <c r="AX17" s="30">
        <v>505.6</v>
      </c>
      <c r="AY17" s="30">
        <v>457.7</v>
      </c>
      <c r="AZ17" s="30">
        <v>452.9</v>
      </c>
      <c r="BA17" s="30">
        <v>513</v>
      </c>
      <c r="BB17" s="30">
        <v>462.9</v>
      </c>
      <c r="BC17" s="30">
        <v>500.5</v>
      </c>
      <c r="BD17" s="30">
        <v>490.1</v>
      </c>
      <c r="BE17" s="30">
        <v>1120.8</v>
      </c>
      <c r="BF17" s="30">
        <v>490.4</v>
      </c>
      <c r="BG17" s="30">
        <v>617.5</v>
      </c>
      <c r="BH17" s="30">
        <v>479.8</v>
      </c>
      <c r="BI17" s="30">
        <v>484.3</v>
      </c>
      <c r="BJ17" s="30">
        <v>420.3</v>
      </c>
      <c r="BK17" s="30">
        <v>399.6</v>
      </c>
      <c r="BL17" s="30">
        <v>489.8</v>
      </c>
      <c r="BM17" s="30">
        <v>388.9</v>
      </c>
      <c r="BN17" s="30">
        <v>226</v>
      </c>
      <c r="BO17" s="30">
        <v>652.2</v>
      </c>
      <c r="BP17" s="30">
        <v>483.2</v>
      </c>
      <c r="BQ17" s="30">
        <v>424.1</v>
      </c>
      <c r="BR17" s="30">
        <v>717.8</v>
      </c>
      <c r="BS17" s="30">
        <v>533.7</v>
      </c>
    </row>
    <row r="18" spans="1:71" s="5" customFormat="1" ht="18.75" customHeight="1">
      <c r="A18" s="48"/>
      <c r="B18" s="22" t="s">
        <v>4</v>
      </c>
      <c r="C18" s="14">
        <f>C17*0.1</f>
        <v>54.71000000000001</v>
      </c>
      <c r="D18" s="14">
        <f>D17*0.09</f>
        <v>39.086999999999996</v>
      </c>
      <c r="E18" s="14">
        <f aca="true" t="shared" si="16" ref="D18:BO18">E17*0.1</f>
        <v>45.45</v>
      </c>
      <c r="F18" s="14">
        <f>F17*0.09</f>
        <v>44.055</v>
      </c>
      <c r="G18" s="14">
        <f>G17*0.11</f>
        <v>53.449</v>
      </c>
      <c r="H18" s="14">
        <f>H17*0.09</f>
        <v>47.835</v>
      </c>
      <c r="I18" s="14">
        <f>I17*0.09</f>
        <v>47.07</v>
      </c>
      <c r="J18" s="14">
        <f>J17*0.09</f>
        <v>47.538000000000004</v>
      </c>
      <c r="K18" s="14">
        <f>K17*0.09</f>
        <v>52.704</v>
      </c>
      <c r="L18" s="14">
        <f>L17*0.09</f>
        <v>46.242</v>
      </c>
      <c r="M18" s="14">
        <f>M17*0.09</f>
        <v>44.388</v>
      </c>
      <c r="N18" s="14">
        <f t="shared" si="16"/>
        <v>50.09</v>
      </c>
      <c r="O18" s="14">
        <f>O17*0.09</f>
        <v>33.597</v>
      </c>
      <c r="P18" s="14">
        <f>P17*0.09</f>
        <v>34.317</v>
      </c>
      <c r="Q18" s="14">
        <f>Q17*0.09</f>
        <v>43.929</v>
      </c>
      <c r="R18" s="14">
        <f t="shared" si="16"/>
        <v>66.49</v>
      </c>
      <c r="S18" s="14">
        <f t="shared" si="16"/>
        <v>48.7</v>
      </c>
      <c r="T18" s="14">
        <f t="shared" si="16"/>
        <v>50.120000000000005</v>
      </c>
      <c r="U18" s="14">
        <f t="shared" si="16"/>
        <v>48.32</v>
      </c>
      <c r="V18" s="14">
        <f>V17*0.05</f>
        <v>4.010000000000001</v>
      </c>
      <c r="W18" s="14">
        <f>W17*0.04</f>
        <v>11.472000000000001</v>
      </c>
      <c r="X18" s="14">
        <f>X17*0.05</f>
        <v>18.415000000000003</v>
      </c>
      <c r="Y18" s="14">
        <f>Y17*0.04</f>
        <v>12.052000000000001</v>
      </c>
      <c r="Z18" s="14">
        <f>Z17*0.05</f>
        <v>11.38</v>
      </c>
      <c r="AA18" s="14">
        <f>AA17*0.08</f>
        <v>33.704</v>
      </c>
      <c r="AB18" s="14">
        <f t="shared" si="16"/>
        <v>30.49</v>
      </c>
      <c r="AC18" s="14">
        <f t="shared" si="16"/>
        <v>48.660000000000004</v>
      </c>
      <c r="AD18" s="14">
        <f t="shared" si="16"/>
        <v>31.09</v>
      </c>
      <c r="AE18" s="14">
        <f t="shared" si="16"/>
        <v>30.380000000000003</v>
      </c>
      <c r="AF18" s="14">
        <f t="shared" si="16"/>
        <v>29.980000000000004</v>
      </c>
      <c r="AG18" s="14">
        <f t="shared" si="16"/>
        <v>30.52</v>
      </c>
      <c r="AH18" s="14">
        <f t="shared" si="16"/>
        <v>30.360000000000003</v>
      </c>
      <c r="AI18" s="14">
        <f t="shared" si="16"/>
        <v>31.74</v>
      </c>
      <c r="AJ18" s="14">
        <f t="shared" si="16"/>
        <v>48.410000000000004</v>
      </c>
      <c r="AK18" s="14">
        <f t="shared" si="16"/>
        <v>55.18</v>
      </c>
      <c r="AL18" s="14">
        <f t="shared" si="16"/>
        <v>54.09</v>
      </c>
      <c r="AM18" s="14">
        <f>AM17*0.09</f>
        <v>43.929</v>
      </c>
      <c r="AN18" s="14">
        <f>AN17*0.05</f>
        <v>4.785</v>
      </c>
      <c r="AO18" s="14">
        <f t="shared" si="16"/>
        <v>50.31</v>
      </c>
      <c r="AP18" s="14">
        <f>AP17*0.13</f>
        <v>51.207</v>
      </c>
      <c r="AQ18" s="14">
        <f t="shared" si="16"/>
        <v>49.910000000000004</v>
      </c>
      <c r="AR18" s="14">
        <f t="shared" si="16"/>
        <v>45.13</v>
      </c>
      <c r="AS18" s="14">
        <f>AS17*0.07</f>
        <v>21.203</v>
      </c>
      <c r="AT18" s="14">
        <f t="shared" si="16"/>
        <v>54.21000000000001</v>
      </c>
      <c r="AU18" s="14">
        <f t="shared" si="16"/>
        <v>43.21000000000001</v>
      </c>
      <c r="AV18" s="14">
        <f t="shared" si="16"/>
        <v>61.98</v>
      </c>
      <c r="AW18" s="14">
        <f t="shared" si="16"/>
        <v>37.94</v>
      </c>
      <c r="AX18" s="14">
        <f t="shared" si="16"/>
        <v>50.56</v>
      </c>
      <c r="AY18" s="14">
        <f t="shared" si="16"/>
        <v>45.77</v>
      </c>
      <c r="AZ18" s="14">
        <f t="shared" si="16"/>
        <v>45.29</v>
      </c>
      <c r="BA18" s="14">
        <f>BA17*0.09</f>
        <v>46.17</v>
      </c>
      <c r="BB18" s="14">
        <f t="shared" si="16"/>
        <v>46.29</v>
      </c>
      <c r="BC18" s="14">
        <f>BC17*0.09</f>
        <v>45.045</v>
      </c>
      <c r="BD18" s="14">
        <f>BD17*0.09</f>
        <v>44.109</v>
      </c>
      <c r="BE18" s="14">
        <f>BE17*0.05</f>
        <v>56.04</v>
      </c>
      <c r="BF18" s="14">
        <f>BF17*0.09</f>
        <v>44.135999999999996</v>
      </c>
      <c r="BG18" s="14">
        <f t="shared" si="16"/>
        <v>61.75</v>
      </c>
      <c r="BH18" s="14">
        <f t="shared" si="16"/>
        <v>47.980000000000004</v>
      </c>
      <c r="BI18" s="14">
        <f t="shared" si="16"/>
        <v>48.43000000000001</v>
      </c>
      <c r="BJ18" s="14">
        <f t="shared" si="16"/>
        <v>42.03</v>
      </c>
      <c r="BK18" s="14">
        <f t="shared" si="16"/>
        <v>39.96000000000001</v>
      </c>
      <c r="BL18" s="14">
        <f t="shared" si="16"/>
        <v>48.980000000000004</v>
      </c>
      <c r="BM18" s="14">
        <f t="shared" si="16"/>
        <v>38.89</v>
      </c>
      <c r="BN18" s="14">
        <f t="shared" si="16"/>
        <v>22.6</v>
      </c>
      <c r="BO18" s="14">
        <f t="shared" si="16"/>
        <v>65.22000000000001</v>
      </c>
      <c r="BP18" s="14">
        <f>BP17*0.1</f>
        <v>48.32</v>
      </c>
      <c r="BQ18" s="14">
        <f>BQ17*0.1</f>
        <v>42.410000000000004</v>
      </c>
      <c r="BR18" s="14">
        <f>BR17*0.05</f>
        <v>35.89</v>
      </c>
      <c r="BS18" s="14">
        <f>BS17*0.1</f>
        <v>53.370000000000005</v>
      </c>
    </row>
    <row r="19" spans="1:71" s="5" customFormat="1" ht="18.75" customHeight="1">
      <c r="A19" s="48"/>
      <c r="B19" s="19" t="s">
        <v>13</v>
      </c>
      <c r="C19" s="2">
        <f aca="true" t="shared" si="17" ref="C19:H19">445.14*C18</f>
        <v>24353.6094</v>
      </c>
      <c r="D19" s="2">
        <f t="shared" si="17"/>
        <v>17399.187179999997</v>
      </c>
      <c r="E19" s="2">
        <f t="shared" si="17"/>
        <v>20231.613</v>
      </c>
      <c r="F19" s="2">
        <f t="shared" si="17"/>
        <v>19610.6427</v>
      </c>
      <c r="G19" s="2">
        <f t="shared" si="17"/>
        <v>23792.287859999997</v>
      </c>
      <c r="H19" s="2">
        <f t="shared" si="17"/>
        <v>21293.2719</v>
      </c>
      <c r="I19" s="2">
        <f aca="true" t="shared" si="18" ref="I19:BA19">445.14*I18</f>
        <v>20952.7398</v>
      </c>
      <c r="J19" s="2">
        <f t="shared" si="18"/>
        <v>21161.06532</v>
      </c>
      <c r="K19" s="2">
        <f t="shared" si="18"/>
        <v>23460.65856</v>
      </c>
      <c r="L19" s="2">
        <f t="shared" si="18"/>
        <v>20584.163879999996</v>
      </c>
      <c r="M19" s="2">
        <f t="shared" si="18"/>
        <v>19758.87432</v>
      </c>
      <c r="N19" s="2">
        <f t="shared" si="18"/>
        <v>22297.0626</v>
      </c>
      <c r="O19" s="2">
        <f t="shared" si="18"/>
        <v>14955.36858</v>
      </c>
      <c r="P19" s="2">
        <f t="shared" si="18"/>
        <v>15275.86938</v>
      </c>
      <c r="Q19" s="2">
        <f t="shared" si="18"/>
        <v>19554.55506</v>
      </c>
      <c r="R19" s="2">
        <f t="shared" si="18"/>
        <v>29597.358599999996</v>
      </c>
      <c r="S19" s="2">
        <f t="shared" si="18"/>
        <v>21678.318</v>
      </c>
      <c r="T19" s="2">
        <f t="shared" si="18"/>
        <v>22310.416800000003</v>
      </c>
      <c r="U19" s="2">
        <f t="shared" si="18"/>
        <v>21509.1648</v>
      </c>
      <c r="V19" s="2">
        <f t="shared" si="18"/>
        <v>1785.0114000000003</v>
      </c>
      <c r="W19" s="2">
        <f t="shared" si="18"/>
        <v>5106.64608</v>
      </c>
      <c r="X19" s="2">
        <f t="shared" si="18"/>
        <v>8197.253100000002</v>
      </c>
      <c r="Y19" s="2">
        <f t="shared" si="18"/>
        <v>5364.82728</v>
      </c>
      <c r="Z19" s="2">
        <f t="shared" si="18"/>
        <v>5065.693200000001</v>
      </c>
      <c r="AA19" s="2">
        <f t="shared" si="18"/>
        <v>15002.99856</v>
      </c>
      <c r="AB19" s="2">
        <f t="shared" si="18"/>
        <v>13572.318599999999</v>
      </c>
      <c r="AC19" s="2">
        <f t="shared" si="18"/>
        <v>21660.5124</v>
      </c>
      <c r="AD19" s="2">
        <f t="shared" si="18"/>
        <v>13839.4026</v>
      </c>
      <c r="AE19" s="2">
        <f t="shared" si="18"/>
        <v>13523.353200000001</v>
      </c>
      <c r="AF19" s="2">
        <f t="shared" si="18"/>
        <v>13345.2972</v>
      </c>
      <c r="AG19" s="2">
        <f t="shared" si="18"/>
        <v>13585.6728</v>
      </c>
      <c r="AH19" s="2">
        <f t="shared" si="18"/>
        <v>13514.450400000002</v>
      </c>
      <c r="AI19" s="2">
        <f t="shared" si="18"/>
        <v>14128.743599999998</v>
      </c>
      <c r="AJ19" s="2">
        <f t="shared" si="18"/>
        <v>21549.2274</v>
      </c>
      <c r="AK19" s="2">
        <f t="shared" si="18"/>
        <v>24562.8252</v>
      </c>
      <c r="AL19" s="2">
        <f t="shared" si="18"/>
        <v>24077.622600000002</v>
      </c>
      <c r="AM19" s="2">
        <f t="shared" si="18"/>
        <v>19554.55506</v>
      </c>
      <c r="AN19" s="2">
        <f t="shared" si="18"/>
        <v>2129.9949</v>
      </c>
      <c r="AO19" s="2">
        <f t="shared" si="18"/>
        <v>22394.9934</v>
      </c>
      <c r="AP19" s="2">
        <f t="shared" si="18"/>
        <v>22794.28398</v>
      </c>
      <c r="AQ19" s="2">
        <f t="shared" si="18"/>
        <v>22216.937400000003</v>
      </c>
      <c r="AR19" s="2">
        <f t="shared" si="18"/>
        <v>20089.1682</v>
      </c>
      <c r="AS19" s="2">
        <f t="shared" si="18"/>
        <v>9438.30342</v>
      </c>
      <c r="AT19" s="2">
        <f t="shared" si="18"/>
        <v>24131.0394</v>
      </c>
      <c r="AU19" s="2">
        <f t="shared" si="18"/>
        <v>19234.499400000004</v>
      </c>
      <c r="AV19" s="2">
        <f t="shared" si="18"/>
        <v>27589.777199999997</v>
      </c>
      <c r="AW19" s="2">
        <f t="shared" si="18"/>
        <v>16888.6116</v>
      </c>
      <c r="AX19" s="2">
        <f t="shared" si="18"/>
        <v>22506.2784</v>
      </c>
      <c r="AY19" s="2">
        <f t="shared" si="18"/>
        <v>20374.057800000002</v>
      </c>
      <c r="AZ19" s="2">
        <f t="shared" si="18"/>
        <v>20160.3906</v>
      </c>
      <c r="BA19" s="2">
        <f t="shared" si="18"/>
        <v>20552.1138</v>
      </c>
      <c r="BB19" s="2">
        <f aca="true" t="shared" si="19" ref="BB19:BS19">445.14*BB18</f>
        <v>20605.5306</v>
      </c>
      <c r="BC19" s="2">
        <f t="shared" si="19"/>
        <v>20051.3313</v>
      </c>
      <c r="BD19" s="2">
        <f t="shared" si="19"/>
        <v>19634.68026</v>
      </c>
      <c r="BE19" s="2">
        <f t="shared" si="19"/>
        <v>24945.6456</v>
      </c>
      <c r="BF19" s="2">
        <f t="shared" si="19"/>
        <v>19646.699039999996</v>
      </c>
      <c r="BG19" s="2">
        <f t="shared" si="19"/>
        <v>27487.395</v>
      </c>
      <c r="BH19" s="2">
        <f t="shared" si="19"/>
        <v>21357.8172</v>
      </c>
      <c r="BI19" s="2">
        <f t="shared" si="19"/>
        <v>21558.130200000003</v>
      </c>
      <c r="BJ19" s="2">
        <f t="shared" si="19"/>
        <v>18709.2342</v>
      </c>
      <c r="BK19" s="2">
        <f t="shared" si="19"/>
        <v>17787.794400000002</v>
      </c>
      <c r="BL19" s="2">
        <f t="shared" si="19"/>
        <v>21802.9572</v>
      </c>
      <c r="BM19" s="2">
        <f t="shared" si="19"/>
        <v>17311.494599999998</v>
      </c>
      <c r="BN19" s="2">
        <f t="shared" si="19"/>
        <v>10060.164</v>
      </c>
      <c r="BO19" s="2">
        <f t="shared" si="19"/>
        <v>29032.030800000004</v>
      </c>
      <c r="BP19" s="2">
        <f t="shared" si="19"/>
        <v>21509.1648</v>
      </c>
      <c r="BQ19" s="2">
        <f t="shared" si="19"/>
        <v>18878.3874</v>
      </c>
      <c r="BR19" s="2">
        <f t="shared" si="19"/>
        <v>15976.0746</v>
      </c>
      <c r="BS19" s="2">
        <f t="shared" si="19"/>
        <v>23757.1218</v>
      </c>
    </row>
    <row r="20" spans="1:71" s="5" customFormat="1" ht="18.75" customHeight="1">
      <c r="A20" s="48"/>
      <c r="B20" s="19" t="s">
        <v>2</v>
      </c>
      <c r="C20" s="3">
        <f aca="true" t="shared" si="20" ref="C20:H20">C19/C7/12</f>
        <v>3.396598242677824</v>
      </c>
      <c r="D20" s="3">
        <f t="shared" si="20"/>
        <v>3.239348223860589</v>
      </c>
      <c r="E20" s="3">
        <f t="shared" si="20"/>
        <v>3.269280104712042</v>
      </c>
      <c r="F20" s="3">
        <f t="shared" si="20"/>
        <v>3.161579077190946</v>
      </c>
      <c r="G20" s="3">
        <f t="shared" si="20"/>
        <v>3.8528772930431394</v>
      </c>
      <c r="H20" s="3">
        <f t="shared" si="20"/>
        <v>3.4335126257739943</v>
      </c>
      <c r="I20" s="3">
        <f aca="true" t="shared" si="21" ref="I20:BA20">I19/I7/12</f>
        <v>3.3890948175465834</v>
      </c>
      <c r="J20" s="3">
        <f t="shared" si="21"/>
        <v>3.4042897876447875</v>
      </c>
      <c r="K20" s="3">
        <f t="shared" si="21"/>
        <v>3.2235035119538336</v>
      </c>
      <c r="L20" s="3">
        <f t="shared" si="21"/>
        <v>3.215270834114339</v>
      </c>
      <c r="M20" s="3">
        <f t="shared" si="21"/>
        <v>3.1262063033985186</v>
      </c>
      <c r="N20" s="3">
        <f t="shared" si="21"/>
        <v>3.411214521755095</v>
      </c>
      <c r="O20" s="3">
        <f t="shared" si="21"/>
        <v>3.0643735308581266</v>
      </c>
      <c r="P20" s="3">
        <f t="shared" si="21"/>
        <v>3.023727114014252</v>
      </c>
      <c r="Q20" s="3">
        <f t="shared" si="21"/>
        <v>3.1151715828713438</v>
      </c>
      <c r="R20" s="3">
        <f t="shared" si="21"/>
        <v>3.3280887194710562</v>
      </c>
      <c r="S20" s="3">
        <f t="shared" si="21"/>
        <v>3.425344141069397</v>
      </c>
      <c r="T20" s="3">
        <f t="shared" si="21"/>
        <v>3.415765937901893</v>
      </c>
      <c r="U20" s="3">
        <f t="shared" si="21"/>
        <v>3.3883372400756144</v>
      </c>
      <c r="V20" s="3">
        <f t="shared" si="21"/>
        <v>3.2909502212389383</v>
      </c>
      <c r="W20" s="3">
        <f t="shared" si="21"/>
        <v>3.2810627602158835</v>
      </c>
      <c r="X20" s="3">
        <f t="shared" si="21"/>
        <v>3.055028734347049</v>
      </c>
      <c r="Y20" s="3">
        <f t="shared" si="21"/>
        <v>2.8695053915275994</v>
      </c>
      <c r="Z20" s="3">
        <f t="shared" si="21"/>
        <v>3.3161123330714855</v>
      </c>
      <c r="AA20" s="3">
        <f t="shared" si="21"/>
        <v>2.923877174929841</v>
      </c>
      <c r="AB20" s="3">
        <f t="shared" si="21"/>
        <v>3.3492050636659756</v>
      </c>
      <c r="AC20" s="3">
        <f t="shared" si="21"/>
        <v>3.4050984719864172</v>
      </c>
      <c r="AD20" s="3">
        <f t="shared" si="21"/>
        <v>3.397006038291605</v>
      </c>
      <c r="AE20" s="3">
        <f t="shared" si="21"/>
        <v>3.395438686351311</v>
      </c>
      <c r="AF20" s="3">
        <f t="shared" si="21"/>
        <v>3.344686015037594</v>
      </c>
      <c r="AG20" s="3">
        <f t="shared" si="21"/>
        <v>3.3594640949554897</v>
      </c>
      <c r="AH20" s="3">
        <f t="shared" si="21"/>
        <v>3.3638118279569897</v>
      </c>
      <c r="AI20" s="3">
        <f t="shared" si="21"/>
        <v>2.4881557480980554</v>
      </c>
      <c r="AJ20" s="3">
        <f t="shared" si="21"/>
        <v>3.392083396297696</v>
      </c>
      <c r="AK20" s="3">
        <f t="shared" si="21"/>
        <v>3.5462614345114343</v>
      </c>
      <c r="AL20" s="3">
        <f t="shared" si="21"/>
        <v>3.5318932406266508</v>
      </c>
      <c r="AM20" s="3">
        <f t="shared" si="21"/>
        <v>3.1139809956048157</v>
      </c>
      <c r="AN20" s="3">
        <f t="shared" si="21"/>
        <v>3.215572010869565</v>
      </c>
      <c r="AO20" s="3">
        <f t="shared" si="21"/>
        <v>3.283915977476685</v>
      </c>
      <c r="AP20" s="3">
        <f t="shared" si="21"/>
        <v>2.716710047196796</v>
      </c>
      <c r="AQ20" s="3">
        <f t="shared" si="21"/>
        <v>3.3754082953509577</v>
      </c>
      <c r="AR20" s="3">
        <f t="shared" si="21"/>
        <v>3.3806489297253637</v>
      </c>
      <c r="AS20" s="3">
        <f t="shared" si="21"/>
        <v>3.374196846846847</v>
      </c>
      <c r="AT20" s="3">
        <f t="shared" si="21"/>
        <v>3.587085176596504</v>
      </c>
      <c r="AU20" s="3">
        <f t="shared" si="21"/>
        <v>3.3959215042372892</v>
      </c>
      <c r="AV20" s="3">
        <f t="shared" si="21"/>
        <v>3.3229485474779588</v>
      </c>
      <c r="AW20" s="3">
        <f t="shared" si="21"/>
        <v>3.301394088669951</v>
      </c>
      <c r="AX20" s="3">
        <f t="shared" si="21"/>
        <v>3.4187444403937293</v>
      </c>
      <c r="AY20" s="3">
        <f t="shared" si="21"/>
        <v>3.3154425893380197</v>
      </c>
      <c r="AZ20" s="3">
        <f t="shared" si="21"/>
        <v>3.3967499999999995</v>
      </c>
      <c r="BA20" s="3">
        <f t="shared" si="21"/>
        <v>3.2529461538461537</v>
      </c>
      <c r="BB20" s="3">
        <f aca="true" t="shared" si="22" ref="BB20:BS20">BB19/BB7/12</f>
        <v>3.3576995502542037</v>
      </c>
      <c r="BC20" s="3">
        <f t="shared" si="22"/>
        <v>3.116851846670398</v>
      </c>
      <c r="BD20" s="3">
        <f t="shared" si="22"/>
        <v>3.127936063850124</v>
      </c>
      <c r="BE20" s="3">
        <f t="shared" si="22"/>
        <v>3.147794972743792</v>
      </c>
      <c r="BF20" s="3">
        <f t="shared" si="22"/>
        <v>3.15153978825794</v>
      </c>
      <c r="BG20" s="3">
        <f t="shared" si="22"/>
        <v>3.3680580061755623</v>
      </c>
      <c r="BH20" s="3">
        <f t="shared" si="22"/>
        <v>3.45126643397324</v>
      </c>
      <c r="BI20" s="3">
        <f t="shared" si="22"/>
        <v>3.427801659988552</v>
      </c>
      <c r="BJ20" s="3">
        <f t="shared" si="22"/>
        <v>3.237339804817275</v>
      </c>
      <c r="BK20" s="3">
        <f t="shared" si="22"/>
        <v>3.1932705730288675</v>
      </c>
      <c r="BL20" s="3">
        <f t="shared" si="22"/>
        <v>3.5109431884057973</v>
      </c>
      <c r="BM20" s="3">
        <f t="shared" si="22"/>
        <v>3.4258478983614338</v>
      </c>
      <c r="BN20" s="3">
        <f t="shared" si="22"/>
        <v>2.4730000000000003</v>
      </c>
      <c r="BO20" s="3">
        <f t="shared" si="22"/>
        <v>3.313704834954116</v>
      </c>
      <c r="BP20" s="3">
        <f t="shared" si="22"/>
        <v>3.4676540917005223</v>
      </c>
      <c r="BQ20" s="3">
        <f t="shared" si="22"/>
        <v>3.4606224153101626</v>
      </c>
      <c r="BR20" s="3">
        <f t="shared" si="22"/>
        <v>3.3076759006211183</v>
      </c>
      <c r="BS20" s="3">
        <f t="shared" si="22"/>
        <v>3.2761213801092173</v>
      </c>
    </row>
    <row r="21" spans="1:71" s="5" customFormat="1" ht="18.75" customHeight="1" thickBot="1">
      <c r="A21" s="49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</row>
    <row r="22" spans="1:71" s="5" customFormat="1" ht="18.75" customHeight="1" thickTop="1">
      <c r="A22" s="47" t="s">
        <v>18</v>
      </c>
      <c r="B22" s="18" t="s">
        <v>4</v>
      </c>
      <c r="C22" s="27">
        <f>C8*0.25%</f>
        <v>1.4937500000000001</v>
      </c>
      <c r="D22" s="27">
        <f>D8*0.25%</f>
        <v>1.119</v>
      </c>
      <c r="E22" s="27">
        <f>E8*0.25%</f>
        <v>1.2892500000000002</v>
      </c>
      <c r="F22" s="27">
        <f>F8*0.25%</f>
        <v>1.29225</v>
      </c>
      <c r="G22" s="27">
        <f>G8*0.15%</f>
        <v>0.7719</v>
      </c>
      <c r="H22" s="27">
        <f>H8*0.25%</f>
        <v>1.2919999999999998</v>
      </c>
      <c r="I22" s="27">
        <f aca="true" t="shared" si="23" ref="I22:BA22">I8*0.25%</f>
        <v>1.288</v>
      </c>
      <c r="J22" s="27">
        <f t="shared" si="23"/>
        <v>1.295</v>
      </c>
      <c r="K22" s="27">
        <f t="shared" si="23"/>
        <v>1.51625</v>
      </c>
      <c r="L22" s="27">
        <f t="shared" si="23"/>
        <v>1.33375</v>
      </c>
      <c r="M22" s="27">
        <f t="shared" si="23"/>
        <v>1.31675</v>
      </c>
      <c r="N22" s="27">
        <f t="shared" si="23"/>
        <v>1.3617500000000002</v>
      </c>
      <c r="O22" s="27">
        <f t="shared" si="23"/>
        <v>1.01675</v>
      </c>
      <c r="P22" s="27">
        <f t="shared" si="23"/>
        <v>1.0525</v>
      </c>
      <c r="Q22" s="27">
        <f t="shared" si="23"/>
        <v>1.3077500000000002</v>
      </c>
      <c r="R22" s="27">
        <f t="shared" si="23"/>
        <v>1.8527500000000001</v>
      </c>
      <c r="S22" s="27">
        <f t="shared" si="23"/>
        <v>1.3185</v>
      </c>
      <c r="T22" s="27">
        <f t="shared" si="23"/>
        <v>1.36075</v>
      </c>
      <c r="U22" s="27">
        <f t="shared" si="23"/>
        <v>1.3225</v>
      </c>
      <c r="V22" s="27">
        <f t="shared" si="23"/>
        <v>0.113</v>
      </c>
      <c r="W22" s="27">
        <f t="shared" si="23"/>
        <v>0.32425</v>
      </c>
      <c r="X22" s="27">
        <f t="shared" si="23"/>
        <v>0.559</v>
      </c>
      <c r="Y22" s="27">
        <f t="shared" si="23"/>
        <v>0.3895</v>
      </c>
      <c r="Z22" s="27">
        <f t="shared" si="23"/>
        <v>0.31825</v>
      </c>
      <c r="AA22" s="27">
        <f t="shared" si="23"/>
        <v>1.0690000000000002</v>
      </c>
      <c r="AB22" s="27">
        <f t="shared" si="23"/>
        <v>0.84425</v>
      </c>
      <c r="AC22" s="27">
        <f t="shared" si="23"/>
        <v>1.32525</v>
      </c>
      <c r="AD22" s="27">
        <f t="shared" si="23"/>
        <v>0.84875</v>
      </c>
      <c r="AE22" s="27">
        <f t="shared" si="23"/>
        <v>0.82975</v>
      </c>
      <c r="AF22" s="27">
        <f t="shared" si="23"/>
        <v>0.83125</v>
      </c>
      <c r="AG22" s="27">
        <f>AG8*0.15%</f>
        <v>0.5055000000000001</v>
      </c>
      <c r="AH22" s="27">
        <f t="shared" si="23"/>
        <v>0.8370000000000001</v>
      </c>
      <c r="AI22" s="27">
        <f t="shared" si="23"/>
        <v>1.183</v>
      </c>
      <c r="AJ22" s="27">
        <f t="shared" si="23"/>
        <v>1.3235</v>
      </c>
      <c r="AK22" s="27">
        <f t="shared" si="23"/>
        <v>1.443</v>
      </c>
      <c r="AL22" s="27">
        <f t="shared" si="23"/>
        <v>1.42025</v>
      </c>
      <c r="AM22" s="27">
        <f t="shared" si="23"/>
        <v>1.30825</v>
      </c>
      <c r="AN22" s="27">
        <f t="shared" si="23"/>
        <v>0.138</v>
      </c>
      <c r="AO22" s="27">
        <f t="shared" si="23"/>
        <v>1.42075</v>
      </c>
      <c r="AP22" s="27">
        <f t="shared" si="23"/>
        <v>1.7480000000000002</v>
      </c>
      <c r="AQ22" s="27">
        <f t="shared" si="23"/>
        <v>1.37125</v>
      </c>
      <c r="AR22" s="27">
        <f t="shared" si="23"/>
        <v>1.238</v>
      </c>
      <c r="AS22" s="27">
        <f t="shared" si="23"/>
        <v>0.58275</v>
      </c>
      <c r="AT22" s="27">
        <f t="shared" si="23"/>
        <v>1.4015000000000002</v>
      </c>
      <c r="AU22" s="27">
        <f t="shared" si="23"/>
        <v>1.18</v>
      </c>
      <c r="AV22" s="27">
        <f t="shared" si="23"/>
        <v>1.72975</v>
      </c>
      <c r="AW22" s="27">
        <f t="shared" si="23"/>
        <v>1.06575</v>
      </c>
      <c r="AX22" s="27">
        <f t="shared" si="23"/>
        <v>1.3715000000000002</v>
      </c>
      <c r="AY22" s="27">
        <f t="shared" si="23"/>
        <v>1.28025</v>
      </c>
      <c r="AZ22" s="27">
        <f t="shared" si="23"/>
        <v>1.2365000000000002</v>
      </c>
      <c r="BA22" s="27">
        <f t="shared" si="23"/>
        <v>1.31625</v>
      </c>
      <c r="BB22" s="27">
        <f aca="true" t="shared" si="24" ref="BB22:BS22">BB8*0.25%</f>
        <v>1.2785</v>
      </c>
      <c r="BC22" s="27">
        <f t="shared" si="24"/>
        <v>1.3402500000000002</v>
      </c>
      <c r="BD22" s="27">
        <f t="shared" si="24"/>
        <v>1.3077500000000002</v>
      </c>
      <c r="BE22" s="27">
        <f t="shared" si="24"/>
        <v>1.651</v>
      </c>
      <c r="BF22" s="27">
        <f t="shared" si="24"/>
        <v>1.29875</v>
      </c>
      <c r="BG22" s="27">
        <f t="shared" si="24"/>
        <v>1.70025</v>
      </c>
      <c r="BH22" s="27">
        <f t="shared" si="24"/>
        <v>1.2892500000000002</v>
      </c>
      <c r="BI22" s="27">
        <f t="shared" si="24"/>
        <v>1.3102500000000001</v>
      </c>
      <c r="BJ22" s="27">
        <f t="shared" si="24"/>
        <v>1.2040000000000002</v>
      </c>
      <c r="BK22" s="27">
        <f t="shared" si="24"/>
        <v>1.1605</v>
      </c>
      <c r="BL22" s="27">
        <f t="shared" si="24"/>
        <v>1.29375</v>
      </c>
      <c r="BM22" s="27">
        <f t="shared" si="24"/>
        <v>1.05275</v>
      </c>
      <c r="BN22" s="27">
        <f t="shared" si="24"/>
        <v>0.8475</v>
      </c>
      <c r="BO22" s="27">
        <f t="shared" si="24"/>
        <v>1.82525</v>
      </c>
      <c r="BP22" s="27">
        <f t="shared" si="24"/>
        <v>1.29225</v>
      </c>
      <c r="BQ22" s="27">
        <f t="shared" si="24"/>
        <v>1.1365</v>
      </c>
      <c r="BR22" s="27">
        <f t="shared" si="24"/>
        <v>1.00625</v>
      </c>
      <c r="BS22" s="27">
        <f t="shared" si="24"/>
        <v>1.5107499999999998</v>
      </c>
    </row>
    <row r="23" spans="1:71" s="5" customFormat="1" ht="18.75" customHeight="1">
      <c r="A23" s="48"/>
      <c r="B23" s="19" t="s">
        <v>13</v>
      </c>
      <c r="C23" s="14">
        <f aca="true" t="shared" si="25" ref="C23:H23">71.18*C22</f>
        <v>106.32512500000001</v>
      </c>
      <c r="D23" s="14">
        <f t="shared" si="25"/>
        <v>79.65042000000001</v>
      </c>
      <c r="E23" s="14">
        <f t="shared" si="25"/>
        <v>91.76881500000003</v>
      </c>
      <c r="F23" s="14">
        <f t="shared" si="25"/>
        <v>91.982355</v>
      </c>
      <c r="G23" s="14">
        <f t="shared" si="25"/>
        <v>54.94384200000001</v>
      </c>
      <c r="H23" s="14">
        <f t="shared" si="25"/>
        <v>91.96455999999999</v>
      </c>
      <c r="I23" s="14">
        <f aca="true" t="shared" si="26" ref="I23:BA23">71.18*I22</f>
        <v>91.67984000000001</v>
      </c>
      <c r="J23" s="14">
        <f t="shared" si="26"/>
        <v>92.1781</v>
      </c>
      <c r="K23" s="14">
        <f t="shared" si="26"/>
        <v>107.92667500000002</v>
      </c>
      <c r="L23" s="14">
        <f t="shared" si="26"/>
        <v>94.93632500000001</v>
      </c>
      <c r="M23" s="14">
        <f t="shared" si="26"/>
        <v>93.72626500000001</v>
      </c>
      <c r="N23" s="14">
        <f t="shared" si="26"/>
        <v>96.92936500000003</v>
      </c>
      <c r="O23" s="14">
        <f t="shared" si="26"/>
        <v>72.37226500000001</v>
      </c>
      <c r="P23" s="14">
        <f t="shared" si="26"/>
        <v>74.91695</v>
      </c>
      <c r="Q23" s="14">
        <f t="shared" si="26"/>
        <v>93.08564500000003</v>
      </c>
      <c r="R23" s="14">
        <f t="shared" si="26"/>
        <v>131.878745</v>
      </c>
      <c r="S23" s="14">
        <f t="shared" si="26"/>
        <v>93.85083000000002</v>
      </c>
      <c r="T23" s="14">
        <f t="shared" si="26"/>
        <v>96.858185</v>
      </c>
      <c r="U23" s="14">
        <f t="shared" si="26"/>
        <v>94.13555000000001</v>
      </c>
      <c r="V23" s="14">
        <f t="shared" si="26"/>
        <v>8.04334</v>
      </c>
      <c r="W23" s="14">
        <f t="shared" si="26"/>
        <v>23.080115</v>
      </c>
      <c r="X23" s="14">
        <f t="shared" si="26"/>
        <v>39.789620000000006</v>
      </c>
      <c r="Y23" s="14">
        <f t="shared" si="26"/>
        <v>27.724610000000002</v>
      </c>
      <c r="Z23" s="14">
        <f t="shared" si="26"/>
        <v>22.653035</v>
      </c>
      <c r="AA23" s="14">
        <f t="shared" si="26"/>
        <v>76.09142000000001</v>
      </c>
      <c r="AB23" s="14">
        <f t="shared" si="26"/>
        <v>60.093715</v>
      </c>
      <c r="AC23" s="14">
        <f t="shared" si="26"/>
        <v>94.33129500000001</v>
      </c>
      <c r="AD23" s="14">
        <f t="shared" si="26"/>
        <v>60.41402500000001</v>
      </c>
      <c r="AE23" s="14">
        <f t="shared" si="26"/>
        <v>59.06160500000001</v>
      </c>
      <c r="AF23" s="14">
        <f t="shared" si="26"/>
        <v>59.16837500000001</v>
      </c>
      <c r="AG23" s="14">
        <f t="shared" si="26"/>
        <v>35.98149000000001</v>
      </c>
      <c r="AH23" s="14">
        <f t="shared" si="26"/>
        <v>59.57766000000001</v>
      </c>
      <c r="AI23" s="14">
        <f t="shared" si="26"/>
        <v>84.20594000000001</v>
      </c>
      <c r="AJ23" s="14">
        <f t="shared" si="26"/>
        <v>94.20673000000001</v>
      </c>
      <c r="AK23" s="14">
        <f t="shared" si="26"/>
        <v>102.71274000000001</v>
      </c>
      <c r="AL23" s="14">
        <f t="shared" si="26"/>
        <v>101.09339500000002</v>
      </c>
      <c r="AM23" s="14">
        <f t="shared" si="26"/>
        <v>93.121235</v>
      </c>
      <c r="AN23" s="14">
        <f t="shared" si="26"/>
        <v>9.822840000000001</v>
      </c>
      <c r="AO23" s="14">
        <f t="shared" si="26"/>
        <v>101.128985</v>
      </c>
      <c r="AP23" s="14">
        <f t="shared" si="26"/>
        <v>124.42264000000003</v>
      </c>
      <c r="AQ23" s="14">
        <f t="shared" si="26"/>
        <v>97.60557500000002</v>
      </c>
      <c r="AR23" s="14">
        <f t="shared" si="26"/>
        <v>88.12084</v>
      </c>
      <c r="AS23" s="14">
        <f t="shared" si="26"/>
        <v>41.480145</v>
      </c>
      <c r="AT23" s="14">
        <f t="shared" si="26"/>
        <v>99.75877000000003</v>
      </c>
      <c r="AU23" s="14">
        <f t="shared" si="26"/>
        <v>83.9924</v>
      </c>
      <c r="AV23" s="14">
        <f t="shared" si="26"/>
        <v>123.123605</v>
      </c>
      <c r="AW23" s="14">
        <f t="shared" si="26"/>
        <v>75.86008500000001</v>
      </c>
      <c r="AX23" s="14">
        <f t="shared" si="26"/>
        <v>97.62337000000002</v>
      </c>
      <c r="AY23" s="14">
        <f t="shared" si="26"/>
        <v>91.12819500000002</v>
      </c>
      <c r="AZ23" s="14">
        <f t="shared" si="26"/>
        <v>88.01407000000002</v>
      </c>
      <c r="BA23" s="14">
        <f t="shared" si="26"/>
        <v>93.690675</v>
      </c>
      <c r="BB23" s="14">
        <f aca="true" t="shared" si="27" ref="BB23:BS23">71.18*BB22</f>
        <v>91.00363</v>
      </c>
      <c r="BC23" s="14">
        <f t="shared" si="27"/>
        <v>95.39899500000003</v>
      </c>
      <c r="BD23" s="14">
        <f t="shared" si="27"/>
        <v>93.08564500000003</v>
      </c>
      <c r="BE23" s="14">
        <f t="shared" si="27"/>
        <v>117.51818000000002</v>
      </c>
      <c r="BF23" s="14">
        <f t="shared" si="27"/>
        <v>92.44502500000002</v>
      </c>
      <c r="BG23" s="14">
        <f t="shared" si="27"/>
        <v>121.02379500000002</v>
      </c>
      <c r="BH23" s="14">
        <f t="shared" si="27"/>
        <v>91.76881500000003</v>
      </c>
      <c r="BI23" s="14">
        <f t="shared" si="27"/>
        <v>93.26359500000002</v>
      </c>
      <c r="BJ23" s="14">
        <f t="shared" si="27"/>
        <v>85.70072000000002</v>
      </c>
      <c r="BK23" s="14">
        <f t="shared" si="27"/>
        <v>82.60439000000001</v>
      </c>
      <c r="BL23" s="14">
        <f t="shared" si="27"/>
        <v>92.08912500000001</v>
      </c>
      <c r="BM23" s="14">
        <f t="shared" si="27"/>
        <v>74.934745</v>
      </c>
      <c r="BN23" s="14">
        <f t="shared" si="27"/>
        <v>60.325050000000005</v>
      </c>
      <c r="BO23" s="14">
        <f t="shared" si="27"/>
        <v>129.92129500000001</v>
      </c>
      <c r="BP23" s="14">
        <f t="shared" si="27"/>
        <v>91.982355</v>
      </c>
      <c r="BQ23" s="14">
        <f t="shared" si="27"/>
        <v>80.89607000000001</v>
      </c>
      <c r="BR23" s="14">
        <f t="shared" si="27"/>
        <v>71.62487500000002</v>
      </c>
      <c r="BS23" s="14">
        <f t="shared" si="27"/>
        <v>107.535185</v>
      </c>
    </row>
    <row r="24" spans="1:71" s="5" customFormat="1" ht="18.75" customHeight="1">
      <c r="A24" s="48"/>
      <c r="B24" s="19" t="s">
        <v>2</v>
      </c>
      <c r="C24" s="14">
        <f aca="true" t="shared" si="28" ref="C24:H24">C23/C7/12</f>
        <v>0.01482916666666667</v>
      </c>
      <c r="D24" s="14">
        <f t="shared" si="28"/>
        <v>0.01482916666666667</v>
      </c>
      <c r="E24" s="14">
        <f t="shared" si="28"/>
        <v>0.014829166666666671</v>
      </c>
      <c r="F24" s="14">
        <f t="shared" si="28"/>
        <v>0.014829166666666666</v>
      </c>
      <c r="G24" s="14">
        <f t="shared" si="28"/>
        <v>0.008897500000000001</v>
      </c>
      <c r="H24" s="14">
        <f t="shared" si="28"/>
        <v>0.014829166666666666</v>
      </c>
      <c r="I24" s="14">
        <f aca="true" t="shared" si="29" ref="I24:BA24">I23/I7/12</f>
        <v>0.014829166666666666</v>
      </c>
      <c r="J24" s="14">
        <f t="shared" si="29"/>
        <v>0.014829166666666666</v>
      </c>
      <c r="K24" s="14">
        <f t="shared" si="29"/>
        <v>0.01482916666666667</v>
      </c>
      <c r="L24" s="14">
        <f t="shared" si="29"/>
        <v>0.01482916666666667</v>
      </c>
      <c r="M24" s="14">
        <f t="shared" si="29"/>
        <v>0.014829166666666666</v>
      </c>
      <c r="N24" s="14">
        <f t="shared" si="29"/>
        <v>0.014829166666666671</v>
      </c>
      <c r="O24" s="14">
        <f t="shared" si="29"/>
        <v>0.01482916666666667</v>
      </c>
      <c r="P24" s="14">
        <f t="shared" si="29"/>
        <v>0.014829166666666666</v>
      </c>
      <c r="Q24" s="14">
        <f t="shared" si="29"/>
        <v>0.014829166666666671</v>
      </c>
      <c r="R24" s="14">
        <f t="shared" si="29"/>
        <v>0.014829166666666666</v>
      </c>
      <c r="S24" s="14">
        <f t="shared" si="29"/>
        <v>0.01482916666666667</v>
      </c>
      <c r="T24" s="14">
        <f t="shared" si="29"/>
        <v>0.01482916666666667</v>
      </c>
      <c r="U24" s="14">
        <f t="shared" si="29"/>
        <v>0.01482916666666667</v>
      </c>
      <c r="V24" s="14">
        <f t="shared" si="29"/>
        <v>0.014829166666666666</v>
      </c>
      <c r="W24" s="14">
        <f t="shared" si="29"/>
        <v>0.014829166666666666</v>
      </c>
      <c r="X24" s="14">
        <f t="shared" si="29"/>
        <v>0.01482916666666667</v>
      </c>
      <c r="Y24" s="14">
        <f t="shared" si="29"/>
        <v>0.014829166666666666</v>
      </c>
      <c r="Z24" s="14">
        <f t="shared" si="29"/>
        <v>0.014829166666666666</v>
      </c>
      <c r="AA24" s="14">
        <f t="shared" si="29"/>
        <v>0.01482916666666667</v>
      </c>
      <c r="AB24" s="14">
        <f t="shared" si="29"/>
        <v>0.01482916666666667</v>
      </c>
      <c r="AC24" s="14">
        <f t="shared" si="29"/>
        <v>0.01482916666666667</v>
      </c>
      <c r="AD24" s="14">
        <f t="shared" si="29"/>
        <v>0.01482916666666667</v>
      </c>
      <c r="AE24" s="14">
        <f t="shared" si="29"/>
        <v>0.01482916666666667</v>
      </c>
      <c r="AF24" s="14">
        <f t="shared" si="29"/>
        <v>0.01482916666666667</v>
      </c>
      <c r="AG24" s="14">
        <f t="shared" si="29"/>
        <v>0.008897500000000001</v>
      </c>
      <c r="AH24" s="14">
        <f t="shared" si="29"/>
        <v>0.01482916666666667</v>
      </c>
      <c r="AI24" s="14">
        <f t="shared" si="29"/>
        <v>0.01482916666666667</v>
      </c>
      <c r="AJ24" s="14">
        <f t="shared" si="29"/>
        <v>0.01482916666666667</v>
      </c>
      <c r="AK24" s="14">
        <f t="shared" si="29"/>
        <v>0.014829166666666666</v>
      </c>
      <c r="AL24" s="14">
        <f t="shared" si="29"/>
        <v>0.01482916666666667</v>
      </c>
      <c r="AM24" s="14">
        <f t="shared" si="29"/>
        <v>0.01482916666666667</v>
      </c>
      <c r="AN24" s="14">
        <f t="shared" si="29"/>
        <v>0.01482916666666667</v>
      </c>
      <c r="AO24" s="14">
        <f t="shared" si="29"/>
        <v>0.01482916666666667</v>
      </c>
      <c r="AP24" s="14">
        <f t="shared" si="29"/>
        <v>0.01482916666666667</v>
      </c>
      <c r="AQ24" s="14">
        <f t="shared" si="29"/>
        <v>0.01482916666666667</v>
      </c>
      <c r="AR24" s="14">
        <f t="shared" si="29"/>
        <v>0.014829166666666666</v>
      </c>
      <c r="AS24" s="14">
        <f t="shared" si="29"/>
        <v>0.014829166666666666</v>
      </c>
      <c r="AT24" s="14">
        <f t="shared" si="29"/>
        <v>0.014829166666666671</v>
      </c>
      <c r="AU24" s="14">
        <f t="shared" si="29"/>
        <v>0.014829166666666666</v>
      </c>
      <c r="AV24" s="14">
        <f t="shared" si="29"/>
        <v>0.014829166666666666</v>
      </c>
      <c r="AW24" s="14">
        <f t="shared" si="29"/>
        <v>0.01482916666666667</v>
      </c>
      <c r="AX24" s="14">
        <f t="shared" si="29"/>
        <v>0.01482916666666667</v>
      </c>
      <c r="AY24" s="14">
        <f t="shared" si="29"/>
        <v>0.01482916666666667</v>
      </c>
      <c r="AZ24" s="14">
        <f t="shared" si="29"/>
        <v>0.01482916666666667</v>
      </c>
      <c r="BA24" s="14">
        <f t="shared" si="29"/>
        <v>0.014829166666666666</v>
      </c>
      <c r="BB24" s="14">
        <f aca="true" t="shared" si="30" ref="BB24:BS24">BB23/BB7/12</f>
        <v>0.014829166666666666</v>
      </c>
      <c r="BC24" s="14">
        <f t="shared" si="30"/>
        <v>0.014829166666666671</v>
      </c>
      <c r="BD24" s="14">
        <f t="shared" si="30"/>
        <v>0.014829166666666671</v>
      </c>
      <c r="BE24" s="14">
        <f t="shared" si="30"/>
        <v>0.01482916666666667</v>
      </c>
      <c r="BF24" s="14">
        <f t="shared" si="30"/>
        <v>0.01482916666666667</v>
      </c>
      <c r="BG24" s="14">
        <f t="shared" si="30"/>
        <v>0.01482916666666667</v>
      </c>
      <c r="BH24" s="14">
        <f t="shared" si="30"/>
        <v>0.014829166666666671</v>
      </c>
      <c r="BI24" s="14">
        <f t="shared" si="30"/>
        <v>0.01482916666666667</v>
      </c>
      <c r="BJ24" s="14">
        <f t="shared" si="30"/>
        <v>0.01482916666666667</v>
      </c>
      <c r="BK24" s="14">
        <f t="shared" si="30"/>
        <v>0.01482916666666667</v>
      </c>
      <c r="BL24" s="14">
        <f t="shared" si="30"/>
        <v>0.01482916666666667</v>
      </c>
      <c r="BM24" s="14">
        <f t="shared" si="30"/>
        <v>0.014829166666666666</v>
      </c>
      <c r="BN24" s="14">
        <f t="shared" si="30"/>
        <v>0.01482916666666667</v>
      </c>
      <c r="BO24" s="14">
        <f t="shared" si="30"/>
        <v>0.01482916666666667</v>
      </c>
      <c r="BP24" s="14">
        <f t="shared" si="30"/>
        <v>0.014829166666666666</v>
      </c>
      <c r="BQ24" s="14">
        <f t="shared" si="30"/>
        <v>0.014829166666666666</v>
      </c>
      <c r="BR24" s="14">
        <f t="shared" si="30"/>
        <v>0.014829166666666671</v>
      </c>
      <c r="BS24" s="14">
        <f t="shared" si="30"/>
        <v>0.014829166666666666</v>
      </c>
    </row>
    <row r="25" spans="1:71" s="5" customFormat="1" ht="18.75" customHeight="1" thickBot="1">
      <c r="A25" s="49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  <c r="BB25" s="13" t="s">
        <v>14</v>
      </c>
      <c r="BC25" s="13" t="s">
        <v>14</v>
      </c>
      <c r="BD25" s="13" t="s">
        <v>14</v>
      </c>
      <c r="BE25" s="13" t="s">
        <v>14</v>
      </c>
      <c r="BF25" s="13" t="s">
        <v>14</v>
      </c>
      <c r="BG25" s="13" t="s">
        <v>14</v>
      </c>
      <c r="BH25" s="13" t="s">
        <v>14</v>
      </c>
      <c r="BI25" s="13" t="s">
        <v>14</v>
      </c>
      <c r="BJ25" s="13" t="s">
        <v>14</v>
      </c>
      <c r="BK25" s="13" t="s">
        <v>14</v>
      </c>
      <c r="BL25" s="13" t="s">
        <v>14</v>
      </c>
      <c r="BM25" s="13" t="s">
        <v>14</v>
      </c>
      <c r="BN25" s="13" t="s">
        <v>14</v>
      </c>
      <c r="BO25" s="13" t="s">
        <v>14</v>
      </c>
      <c r="BP25" s="13" t="s">
        <v>14</v>
      </c>
      <c r="BQ25" s="13" t="s">
        <v>14</v>
      </c>
      <c r="BR25" s="13" t="s">
        <v>14</v>
      </c>
      <c r="BS25" s="13" t="s">
        <v>14</v>
      </c>
    </row>
    <row r="26" spans="1:71" s="5" customFormat="1" ht="18.75" customHeight="1" thickTop="1">
      <c r="A26" s="47" t="s">
        <v>19</v>
      </c>
      <c r="B26" s="18" t="s">
        <v>5</v>
      </c>
      <c r="C26" s="15">
        <f>C8*0.7%</f>
        <v>4.182499999999999</v>
      </c>
      <c r="D26" s="15">
        <f>D8*0.7%</f>
        <v>3.1332</v>
      </c>
      <c r="E26" s="15">
        <f>E8*0.7%</f>
        <v>3.6099</v>
      </c>
      <c r="F26" s="15">
        <f>F8*0.7%</f>
        <v>3.6182999999999996</v>
      </c>
      <c r="G26" s="15">
        <f>G8*0.5%</f>
        <v>2.573</v>
      </c>
      <c r="H26" s="15">
        <f>H8*0.7%</f>
        <v>3.6175999999999995</v>
      </c>
      <c r="I26" s="15">
        <f aca="true" t="shared" si="31" ref="I26:BA26">I8*0.7%</f>
        <v>3.6064</v>
      </c>
      <c r="J26" s="15">
        <f t="shared" si="31"/>
        <v>3.6259999999999994</v>
      </c>
      <c r="K26" s="15">
        <f t="shared" si="31"/>
        <v>4.2455</v>
      </c>
      <c r="L26" s="15">
        <f t="shared" si="31"/>
        <v>3.7344999999999997</v>
      </c>
      <c r="M26" s="15">
        <f t="shared" si="31"/>
        <v>3.6869</v>
      </c>
      <c r="N26" s="15">
        <f t="shared" si="31"/>
        <v>3.8129</v>
      </c>
      <c r="O26" s="15">
        <f t="shared" si="31"/>
        <v>2.8468999999999998</v>
      </c>
      <c r="P26" s="15">
        <f t="shared" si="31"/>
        <v>2.9469999999999996</v>
      </c>
      <c r="Q26" s="15">
        <f t="shared" si="31"/>
        <v>3.6616999999999997</v>
      </c>
      <c r="R26" s="15">
        <f t="shared" si="31"/>
        <v>5.1876999999999995</v>
      </c>
      <c r="S26" s="15">
        <f t="shared" si="31"/>
        <v>3.6917999999999993</v>
      </c>
      <c r="T26" s="15">
        <f t="shared" si="31"/>
        <v>3.8100999999999994</v>
      </c>
      <c r="U26" s="15">
        <f t="shared" si="31"/>
        <v>3.7029999999999994</v>
      </c>
      <c r="V26" s="15">
        <f t="shared" si="31"/>
        <v>0.3164</v>
      </c>
      <c r="W26" s="15">
        <f t="shared" si="31"/>
        <v>0.9078999999999998</v>
      </c>
      <c r="X26" s="15">
        <f t="shared" si="31"/>
        <v>1.5651999999999997</v>
      </c>
      <c r="Y26" s="15">
        <f t="shared" si="31"/>
        <v>1.0906</v>
      </c>
      <c r="Z26" s="15">
        <f t="shared" si="31"/>
        <v>0.8910999999999999</v>
      </c>
      <c r="AA26" s="15">
        <f t="shared" si="31"/>
        <v>2.9932</v>
      </c>
      <c r="AB26" s="15">
        <f t="shared" si="31"/>
        <v>2.3638999999999997</v>
      </c>
      <c r="AC26" s="15">
        <f t="shared" si="31"/>
        <v>3.7106999999999997</v>
      </c>
      <c r="AD26" s="15">
        <f t="shared" si="31"/>
        <v>2.3764999999999996</v>
      </c>
      <c r="AE26" s="15">
        <f t="shared" si="31"/>
        <v>2.3232999999999997</v>
      </c>
      <c r="AF26" s="15">
        <f t="shared" si="31"/>
        <v>2.3274999999999997</v>
      </c>
      <c r="AG26" s="15">
        <f t="shared" si="31"/>
        <v>2.3589999999999995</v>
      </c>
      <c r="AH26" s="15">
        <f t="shared" si="31"/>
        <v>2.3436</v>
      </c>
      <c r="AI26" s="15">
        <f t="shared" si="31"/>
        <v>3.3124</v>
      </c>
      <c r="AJ26" s="15">
        <f t="shared" si="31"/>
        <v>3.7057999999999995</v>
      </c>
      <c r="AK26" s="15">
        <f t="shared" si="31"/>
        <v>4.0404</v>
      </c>
      <c r="AL26" s="15">
        <f t="shared" si="31"/>
        <v>3.9766999999999997</v>
      </c>
      <c r="AM26" s="15">
        <f t="shared" si="31"/>
        <v>3.663099999999999</v>
      </c>
      <c r="AN26" s="15">
        <f t="shared" si="31"/>
        <v>0.38639999999999997</v>
      </c>
      <c r="AO26" s="15">
        <f t="shared" si="31"/>
        <v>3.978099999999999</v>
      </c>
      <c r="AP26" s="15">
        <f t="shared" si="31"/>
        <v>4.8944</v>
      </c>
      <c r="AQ26" s="15">
        <f t="shared" si="31"/>
        <v>3.8394999999999997</v>
      </c>
      <c r="AR26" s="15">
        <f t="shared" si="31"/>
        <v>3.4663999999999997</v>
      </c>
      <c r="AS26" s="15">
        <f t="shared" si="31"/>
        <v>1.6316999999999997</v>
      </c>
      <c r="AT26" s="15">
        <f t="shared" si="31"/>
        <v>3.9242</v>
      </c>
      <c r="AU26" s="15">
        <f t="shared" si="31"/>
        <v>3.304</v>
      </c>
      <c r="AV26" s="15">
        <f t="shared" si="31"/>
        <v>4.843299999999999</v>
      </c>
      <c r="AW26" s="15">
        <f t="shared" si="31"/>
        <v>2.9840999999999998</v>
      </c>
      <c r="AX26" s="15">
        <f t="shared" si="31"/>
        <v>3.8402</v>
      </c>
      <c r="AY26" s="15">
        <f t="shared" si="31"/>
        <v>3.5846999999999998</v>
      </c>
      <c r="AZ26" s="15">
        <f t="shared" si="31"/>
        <v>3.4621999999999997</v>
      </c>
      <c r="BA26" s="15">
        <f t="shared" si="31"/>
        <v>3.6854999999999998</v>
      </c>
      <c r="BB26" s="15">
        <f aca="true" t="shared" si="32" ref="BB26:BS26">BB8*0.7%</f>
        <v>3.5797999999999996</v>
      </c>
      <c r="BC26" s="15">
        <f t="shared" si="32"/>
        <v>3.7527</v>
      </c>
      <c r="BD26" s="15">
        <f t="shared" si="32"/>
        <v>3.6616999999999997</v>
      </c>
      <c r="BE26" s="15">
        <f t="shared" si="32"/>
        <v>4.6228</v>
      </c>
      <c r="BF26" s="15">
        <f t="shared" si="32"/>
        <v>3.6365</v>
      </c>
      <c r="BG26" s="15">
        <f t="shared" si="32"/>
        <v>4.7607</v>
      </c>
      <c r="BH26" s="15">
        <f t="shared" si="32"/>
        <v>3.6099</v>
      </c>
      <c r="BI26" s="15">
        <f t="shared" si="32"/>
        <v>3.6687</v>
      </c>
      <c r="BJ26" s="15">
        <f t="shared" si="32"/>
        <v>3.3712</v>
      </c>
      <c r="BK26" s="15">
        <f t="shared" si="32"/>
        <v>3.2493999999999996</v>
      </c>
      <c r="BL26" s="15">
        <f t="shared" si="32"/>
        <v>3.6224999999999996</v>
      </c>
      <c r="BM26" s="15">
        <f t="shared" si="32"/>
        <v>2.9476999999999998</v>
      </c>
      <c r="BN26" s="15">
        <f t="shared" si="32"/>
        <v>2.3729999999999998</v>
      </c>
      <c r="BO26" s="15">
        <f t="shared" si="32"/>
        <v>5.1107</v>
      </c>
      <c r="BP26" s="15">
        <f t="shared" si="32"/>
        <v>3.6182999999999996</v>
      </c>
      <c r="BQ26" s="15">
        <f t="shared" si="32"/>
        <v>3.1822</v>
      </c>
      <c r="BR26" s="15">
        <f t="shared" si="32"/>
        <v>2.8175</v>
      </c>
      <c r="BS26" s="15">
        <f t="shared" si="32"/>
        <v>4.230099999999999</v>
      </c>
    </row>
    <row r="27" spans="1:71" s="5" customFormat="1" ht="18.75" customHeight="1">
      <c r="A27" s="48"/>
      <c r="B27" s="19" t="s">
        <v>13</v>
      </c>
      <c r="C27" s="14">
        <f aca="true" t="shared" si="33" ref="C27:H27">45.32*C26</f>
        <v>189.55089999999996</v>
      </c>
      <c r="D27" s="14">
        <f t="shared" si="33"/>
        <v>141.996624</v>
      </c>
      <c r="E27" s="14">
        <f t="shared" si="33"/>
        <v>163.600668</v>
      </c>
      <c r="F27" s="14">
        <f t="shared" si="33"/>
        <v>163.98135599999998</v>
      </c>
      <c r="G27" s="14">
        <f t="shared" si="33"/>
        <v>116.60836</v>
      </c>
      <c r="H27" s="14">
        <f t="shared" si="33"/>
        <v>163.94963199999998</v>
      </c>
      <c r="I27" s="14">
        <f aca="true" t="shared" si="34" ref="I27:BA27">45.32*I26</f>
        <v>163.442048</v>
      </c>
      <c r="J27" s="14">
        <f t="shared" si="34"/>
        <v>164.33031999999997</v>
      </c>
      <c r="K27" s="14">
        <f t="shared" si="34"/>
        <v>192.40606</v>
      </c>
      <c r="L27" s="14">
        <f t="shared" si="34"/>
        <v>169.24754</v>
      </c>
      <c r="M27" s="14">
        <f t="shared" si="34"/>
        <v>167.090308</v>
      </c>
      <c r="N27" s="14">
        <f t="shared" si="34"/>
        <v>172.800628</v>
      </c>
      <c r="O27" s="14">
        <f t="shared" si="34"/>
        <v>129.02150799999998</v>
      </c>
      <c r="P27" s="14">
        <f t="shared" si="34"/>
        <v>133.55803999999998</v>
      </c>
      <c r="Q27" s="14">
        <f t="shared" si="34"/>
        <v>165.948244</v>
      </c>
      <c r="R27" s="14">
        <f t="shared" si="34"/>
        <v>235.106564</v>
      </c>
      <c r="S27" s="14">
        <f t="shared" si="34"/>
        <v>167.31237599999997</v>
      </c>
      <c r="T27" s="14">
        <f t="shared" si="34"/>
        <v>172.67373199999997</v>
      </c>
      <c r="U27" s="14">
        <f t="shared" si="34"/>
        <v>167.81995999999998</v>
      </c>
      <c r="V27" s="14">
        <f t="shared" si="34"/>
        <v>14.339248000000001</v>
      </c>
      <c r="W27" s="14">
        <f t="shared" si="34"/>
        <v>41.146027999999994</v>
      </c>
      <c r="X27" s="14">
        <f t="shared" si="34"/>
        <v>70.93486399999999</v>
      </c>
      <c r="Y27" s="14">
        <f t="shared" si="34"/>
        <v>49.425992</v>
      </c>
      <c r="Z27" s="14">
        <f t="shared" si="34"/>
        <v>40.384651999999996</v>
      </c>
      <c r="AA27" s="14">
        <f t="shared" si="34"/>
        <v>135.651824</v>
      </c>
      <c r="AB27" s="14">
        <f t="shared" si="34"/>
        <v>107.13194799999998</v>
      </c>
      <c r="AC27" s="14">
        <f t="shared" si="34"/>
        <v>168.16892399999998</v>
      </c>
      <c r="AD27" s="14">
        <f t="shared" si="34"/>
        <v>107.70297999999998</v>
      </c>
      <c r="AE27" s="14">
        <f t="shared" si="34"/>
        <v>105.29195599999998</v>
      </c>
      <c r="AF27" s="14">
        <f t="shared" si="34"/>
        <v>105.48229999999998</v>
      </c>
      <c r="AG27" s="14">
        <f t="shared" si="34"/>
        <v>106.90987999999999</v>
      </c>
      <c r="AH27" s="14">
        <f t="shared" si="34"/>
        <v>106.211952</v>
      </c>
      <c r="AI27" s="14">
        <f t="shared" si="34"/>
        <v>150.117968</v>
      </c>
      <c r="AJ27" s="14">
        <f t="shared" si="34"/>
        <v>167.94685599999997</v>
      </c>
      <c r="AK27" s="14">
        <f t="shared" si="34"/>
        <v>183.110928</v>
      </c>
      <c r="AL27" s="14">
        <f t="shared" si="34"/>
        <v>180.224044</v>
      </c>
      <c r="AM27" s="14">
        <f t="shared" si="34"/>
        <v>166.01169199999995</v>
      </c>
      <c r="AN27" s="14">
        <f t="shared" si="34"/>
        <v>17.511647999999997</v>
      </c>
      <c r="AO27" s="14">
        <f t="shared" si="34"/>
        <v>180.28749199999996</v>
      </c>
      <c r="AP27" s="14">
        <f t="shared" si="34"/>
        <v>221.814208</v>
      </c>
      <c r="AQ27" s="14">
        <f t="shared" si="34"/>
        <v>174.00614</v>
      </c>
      <c r="AR27" s="14">
        <f t="shared" si="34"/>
        <v>157.09724799999998</v>
      </c>
      <c r="AS27" s="14">
        <f t="shared" si="34"/>
        <v>73.94864399999999</v>
      </c>
      <c r="AT27" s="14">
        <f t="shared" si="34"/>
        <v>177.844744</v>
      </c>
      <c r="AU27" s="14">
        <f t="shared" si="34"/>
        <v>149.73728</v>
      </c>
      <c r="AV27" s="14">
        <f t="shared" si="34"/>
        <v>219.49835599999997</v>
      </c>
      <c r="AW27" s="14">
        <f t="shared" si="34"/>
        <v>135.239412</v>
      </c>
      <c r="AX27" s="14">
        <f t="shared" si="34"/>
        <v>174.03786399999998</v>
      </c>
      <c r="AY27" s="14">
        <f t="shared" si="34"/>
        <v>162.45860399999998</v>
      </c>
      <c r="AZ27" s="14">
        <f t="shared" si="34"/>
        <v>156.906904</v>
      </c>
      <c r="BA27" s="14">
        <f t="shared" si="34"/>
        <v>167.02686</v>
      </c>
      <c r="BB27" s="14">
        <f aca="true" t="shared" si="35" ref="BB27:BS27">45.32*BB26</f>
        <v>162.23653599999997</v>
      </c>
      <c r="BC27" s="14">
        <f t="shared" si="35"/>
        <v>170.072364</v>
      </c>
      <c r="BD27" s="14">
        <f t="shared" si="35"/>
        <v>165.948244</v>
      </c>
      <c r="BE27" s="14">
        <f t="shared" si="35"/>
        <v>209.505296</v>
      </c>
      <c r="BF27" s="14">
        <f t="shared" si="35"/>
        <v>164.80617999999998</v>
      </c>
      <c r="BG27" s="14">
        <f t="shared" si="35"/>
        <v>215.754924</v>
      </c>
      <c r="BH27" s="14">
        <f t="shared" si="35"/>
        <v>163.600668</v>
      </c>
      <c r="BI27" s="14">
        <f t="shared" si="35"/>
        <v>166.265484</v>
      </c>
      <c r="BJ27" s="14">
        <f t="shared" si="35"/>
        <v>152.782784</v>
      </c>
      <c r="BK27" s="14">
        <f t="shared" si="35"/>
        <v>147.26280799999998</v>
      </c>
      <c r="BL27" s="14">
        <f t="shared" si="35"/>
        <v>164.1717</v>
      </c>
      <c r="BM27" s="14">
        <f t="shared" si="35"/>
        <v>133.589764</v>
      </c>
      <c r="BN27" s="14">
        <f t="shared" si="35"/>
        <v>107.54436</v>
      </c>
      <c r="BO27" s="14">
        <f t="shared" si="35"/>
        <v>231.61692399999998</v>
      </c>
      <c r="BP27" s="14">
        <f t="shared" si="35"/>
        <v>163.98135599999998</v>
      </c>
      <c r="BQ27" s="14">
        <f t="shared" si="35"/>
        <v>144.21730399999998</v>
      </c>
      <c r="BR27" s="14">
        <f t="shared" si="35"/>
        <v>127.6891</v>
      </c>
      <c r="BS27" s="14">
        <f t="shared" si="35"/>
        <v>191.70813199999998</v>
      </c>
    </row>
    <row r="28" spans="1:71" s="5" customFormat="1" ht="18.75" customHeight="1">
      <c r="A28" s="48"/>
      <c r="B28" s="19" t="s">
        <v>2</v>
      </c>
      <c r="C28" s="14">
        <f aca="true" t="shared" si="36" ref="C28:H28">C27/C7/12</f>
        <v>0.02643666666666666</v>
      </c>
      <c r="D28" s="14">
        <f t="shared" si="36"/>
        <v>0.026436666666666664</v>
      </c>
      <c r="E28" s="14">
        <f t="shared" si="36"/>
        <v>0.026436666666666667</v>
      </c>
      <c r="F28" s="14">
        <f t="shared" si="36"/>
        <v>0.026436666666666664</v>
      </c>
      <c r="G28" s="14">
        <f t="shared" si="36"/>
        <v>0.018883333333333332</v>
      </c>
      <c r="H28" s="14">
        <f t="shared" si="36"/>
        <v>0.026436666666666664</v>
      </c>
      <c r="I28" s="14">
        <f aca="true" t="shared" si="37" ref="I28:BA28">I27/I7/12</f>
        <v>0.026436666666666664</v>
      </c>
      <c r="J28" s="14">
        <f t="shared" si="37"/>
        <v>0.026436666666666664</v>
      </c>
      <c r="K28" s="14">
        <f t="shared" si="37"/>
        <v>0.026436666666666667</v>
      </c>
      <c r="L28" s="14">
        <f t="shared" si="37"/>
        <v>0.026436666666666664</v>
      </c>
      <c r="M28" s="14">
        <f t="shared" si="37"/>
        <v>0.026436666666666664</v>
      </c>
      <c r="N28" s="14">
        <f t="shared" si="37"/>
        <v>0.026436666666666664</v>
      </c>
      <c r="O28" s="14">
        <f t="shared" si="37"/>
        <v>0.026436666666666664</v>
      </c>
      <c r="P28" s="14">
        <f t="shared" si="37"/>
        <v>0.026436666666666664</v>
      </c>
      <c r="Q28" s="14">
        <f t="shared" si="37"/>
        <v>0.026436666666666664</v>
      </c>
      <c r="R28" s="14">
        <f t="shared" si="37"/>
        <v>0.026436666666666664</v>
      </c>
      <c r="S28" s="14">
        <f t="shared" si="37"/>
        <v>0.026436666666666664</v>
      </c>
      <c r="T28" s="14">
        <f t="shared" si="37"/>
        <v>0.026436666666666664</v>
      </c>
      <c r="U28" s="14">
        <f t="shared" si="37"/>
        <v>0.026436666666666664</v>
      </c>
      <c r="V28" s="14">
        <f t="shared" si="37"/>
        <v>0.026436666666666667</v>
      </c>
      <c r="W28" s="14">
        <f t="shared" si="37"/>
        <v>0.026436666666666664</v>
      </c>
      <c r="X28" s="14">
        <f t="shared" si="37"/>
        <v>0.026436666666666664</v>
      </c>
      <c r="Y28" s="14">
        <f t="shared" si="37"/>
        <v>0.026436666666666664</v>
      </c>
      <c r="Z28" s="14">
        <f t="shared" si="37"/>
        <v>0.026436666666666664</v>
      </c>
      <c r="AA28" s="14">
        <f t="shared" si="37"/>
        <v>0.026436666666666667</v>
      </c>
      <c r="AB28" s="14">
        <f t="shared" si="37"/>
        <v>0.026436666666666664</v>
      </c>
      <c r="AC28" s="14">
        <f t="shared" si="37"/>
        <v>0.026436666666666664</v>
      </c>
      <c r="AD28" s="14">
        <f t="shared" si="37"/>
        <v>0.026436666666666664</v>
      </c>
      <c r="AE28" s="14">
        <f t="shared" si="37"/>
        <v>0.026436666666666664</v>
      </c>
      <c r="AF28" s="14">
        <f t="shared" si="37"/>
        <v>0.026436666666666664</v>
      </c>
      <c r="AG28" s="14">
        <f t="shared" si="37"/>
        <v>0.026436666666666664</v>
      </c>
      <c r="AH28" s="14">
        <f t="shared" si="37"/>
        <v>0.026436666666666664</v>
      </c>
      <c r="AI28" s="14">
        <f t="shared" si="37"/>
        <v>0.026436666666666664</v>
      </c>
      <c r="AJ28" s="14">
        <f t="shared" si="37"/>
        <v>0.026436666666666664</v>
      </c>
      <c r="AK28" s="14">
        <f t="shared" si="37"/>
        <v>0.026436666666666664</v>
      </c>
      <c r="AL28" s="14">
        <f t="shared" si="37"/>
        <v>0.026436666666666664</v>
      </c>
      <c r="AM28" s="14">
        <f t="shared" si="37"/>
        <v>0.026436666666666664</v>
      </c>
      <c r="AN28" s="14">
        <f t="shared" si="37"/>
        <v>0.02643666666666666</v>
      </c>
      <c r="AO28" s="14">
        <f t="shared" si="37"/>
        <v>0.026436666666666664</v>
      </c>
      <c r="AP28" s="14">
        <f t="shared" si="37"/>
        <v>0.026436666666666664</v>
      </c>
      <c r="AQ28" s="14">
        <f t="shared" si="37"/>
        <v>0.026436666666666664</v>
      </c>
      <c r="AR28" s="14">
        <f t="shared" si="37"/>
        <v>0.026436666666666664</v>
      </c>
      <c r="AS28" s="14">
        <f t="shared" si="37"/>
        <v>0.026436666666666664</v>
      </c>
      <c r="AT28" s="14">
        <f t="shared" si="37"/>
        <v>0.026436666666666664</v>
      </c>
      <c r="AU28" s="14">
        <f t="shared" si="37"/>
        <v>0.026436666666666667</v>
      </c>
      <c r="AV28" s="14">
        <f t="shared" si="37"/>
        <v>0.026436666666666664</v>
      </c>
      <c r="AW28" s="14">
        <f t="shared" si="37"/>
        <v>0.026436666666666664</v>
      </c>
      <c r="AX28" s="14">
        <f t="shared" si="37"/>
        <v>0.026436666666666664</v>
      </c>
      <c r="AY28" s="14">
        <f t="shared" si="37"/>
        <v>0.026436666666666664</v>
      </c>
      <c r="AZ28" s="14">
        <f t="shared" si="37"/>
        <v>0.026436666666666664</v>
      </c>
      <c r="BA28" s="14">
        <f t="shared" si="37"/>
        <v>0.026436666666666667</v>
      </c>
      <c r="BB28" s="14">
        <f aca="true" t="shared" si="38" ref="BB28:BS28">BB27/BB7/12</f>
        <v>0.026436666666666664</v>
      </c>
      <c r="BC28" s="14">
        <f t="shared" si="38"/>
        <v>0.026436666666666664</v>
      </c>
      <c r="BD28" s="14">
        <f t="shared" si="38"/>
        <v>0.026436666666666664</v>
      </c>
      <c r="BE28" s="14">
        <f t="shared" si="38"/>
        <v>0.026436666666666664</v>
      </c>
      <c r="BF28" s="14">
        <f t="shared" si="38"/>
        <v>0.026436666666666664</v>
      </c>
      <c r="BG28" s="14">
        <f t="shared" si="38"/>
        <v>0.026436666666666664</v>
      </c>
      <c r="BH28" s="14">
        <f t="shared" si="38"/>
        <v>0.026436666666666667</v>
      </c>
      <c r="BI28" s="14">
        <f t="shared" si="38"/>
        <v>0.026436666666666664</v>
      </c>
      <c r="BJ28" s="14">
        <f t="shared" si="38"/>
        <v>0.026436666666666664</v>
      </c>
      <c r="BK28" s="14">
        <f t="shared" si="38"/>
        <v>0.026436666666666664</v>
      </c>
      <c r="BL28" s="14">
        <f t="shared" si="38"/>
        <v>0.026436666666666664</v>
      </c>
      <c r="BM28" s="14">
        <f t="shared" si="38"/>
        <v>0.026436666666666664</v>
      </c>
      <c r="BN28" s="14">
        <f t="shared" si="38"/>
        <v>0.026436666666666664</v>
      </c>
      <c r="BO28" s="14">
        <f t="shared" si="38"/>
        <v>0.026436666666666664</v>
      </c>
      <c r="BP28" s="14">
        <f t="shared" si="38"/>
        <v>0.026436666666666664</v>
      </c>
      <c r="BQ28" s="14">
        <f t="shared" si="38"/>
        <v>0.026436666666666664</v>
      </c>
      <c r="BR28" s="14">
        <f t="shared" si="38"/>
        <v>0.026436666666666664</v>
      </c>
      <c r="BS28" s="14">
        <f t="shared" si="38"/>
        <v>0.026436666666666664</v>
      </c>
    </row>
    <row r="29" spans="1:71" s="5" customFormat="1" ht="18.75" customHeight="1" thickBot="1">
      <c r="A29" s="49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  <c r="BB29" s="13" t="s">
        <v>14</v>
      </c>
      <c r="BC29" s="13" t="s">
        <v>14</v>
      </c>
      <c r="BD29" s="13" t="s">
        <v>14</v>
      </c>
      <c r="BE29" s="13" t="s">
        <v>14</v>
      </c>
      <c r="BF29" s="13" t="s">
        <v>14</v>
      </c>
      <c r="BG29" s="13" t="s">
        <v>14</v>
      </c>
      <c r="BH29" s="13" t="s">
        <v>14</v>
      </c>
      <c r="BI29" s="13" t="s">
        <v>14</v>
      </c>
      <c r="BJ29" s="13" t="s">
        <v>14</v>
      </c>
      <c r="BK29" s="13" t="s">
        <v>14</v>
      </c>
      <c r="BL29" s="13" t="s">
        <v>14</v>
      </c>
      <c r="BM29" s="13" t="s">
        <v>14</v>
      </c>
      <c r="BN29" s="13" t="s">
        <v>14</v>
      </c>
      <c r="BO29" s="13" t="s">
        <v>14</v>
      </c>
      <c r="BP29" s="13" t="s">
        <v>14</v>
      </c>
      <c r="BQ29" s="13" t="s">
        <v>14</v>
      </c>
      <c r="BR29" s="13" t="s">
        <v>14</v>
      </c>
      <c r="BS29" s="13" t="s">
        <v>14</v>
      </c>
    </row>
    <row r="30" spans="1:71" s="28" customFormat="1" ht="18.75" customHeight="1" thickTop="1">
      <c r="A30" s="47" t="s">
        <v>20</v>
      </c>
      <c r="B30" s="21" t="s">
        <v>15</v>
      </c>
      <c r="C30" s="29" t="s">
        <v>57</v>
      </c>
      <c r="D30" s="29" t="s">
        <v>23</v>
      </c>
      <c r="E30" s="29" t="s">
        <v>24</v>
      </c>
      <c r="F30" s="29" t="s">
        <v>24</v>
      </c>
      <c r="G30" s="29" t="s">
        <v>24</v>
      </c>
      <c r="H30" s="29" t="s">
        <v>24</v>
      </c>
      <c r="I30" s="29" t="s">
        <v>24</v>
      </c>
      <c r="J30" s="29" t="s">
        <v>24</v>
      </c>
      <c r="K30" s="29" t="s">
        <v>24</v>
      </c>
      <c r="L30" s="29" t="s">
        <v>24</v>
      </c>
      <c r="M30" s="29" t="s">
        <v>24</v>
      </c>
      <c r="N30" s="29" t="s">
        <v>24</v>
      </c>
      <c r="O30" s="29" t="s">
        <v>30</v>
      </c>
      <c r="P30" s="29" t="s">
        <v>30</v>
      </c>
      <c r="Q30" s="29" t="s">
        <v>24</v>
      </c>
      <c r="R30" s="29" t="s">
        <v>32</v>
      </c>
      <c r="S30" s="29" t="s">
        <v>24</v>
      </c>
      <c r="T30" s="29" t="s">
        <v>24</v>
      </c>
      <c r="U30" s="29" t="s">
        <v>24</v>
      </c>
      <c r="V30" s="29" t="s">
        <v>82</v>
      </c>
      <c r="W30" s="29" t="s">
        <v>74</v>
      </c>
      <c r="X30" s="29" t="s">
        <v>50</v>
      </c>
      <c r="Y30" s="29" t="s">
        <v>25</v>
      </c>
      <c r="Z30" s="29" t="s">
        <v>25</v>
      </c>
      <c r="AA30" s="29" t="s">
        <v>24</v>
      </c>
      <c r="AB30" s="29" t="s">
        <v>28</v>
      </c>
      <c r="AC30" s="29" t="s">
        <v>28</v>
      </c>
      <c r="AD30" s="29" t="s">
        <v>28</v>
      </c>
      <c r="AE30" s="29" t="s">
        <v>28</v>
      </c>
      <c r="AF30" s="29" t="s">
        <v>28</v>
      </c>
      <c r="AG30" s="29" t="s">
        <v>28</v>
      </c>
      <c r="AH30" s="29" t="s">
        <v>28</v>
      </c>
      <c r="AI30" s="29" t="s">
        <v>28</v>
      </c>
      <c r="AJ30" s="29" t="s">
        <v>24</v>
      </c>
      <c r="AK30" s="29" t="s">
        <v>24</v>
      </c>
      <c r="AL30" s="29" t="s">
        <v>24</v>
      </c>
      <c r="AM30" s="29" t="s">
        <v>24</v>
      </c>
      <c r="AN30" s="29" t="s">
        <v>82</v>
      </c>
      <c r="AO30" s="29" t="s">
        <v>22</v>
      </c>
      <c r="AP30" s="2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22</v>
      </c>
      <c r="AX30" s="29" t="s">
        <v>22</v>
      </c>
      <c r="AY30" s="29" t="s">
        <v>22</v>
      </c>
      <c r="AZ30" s="29" t="s">
        <v>22</v>
      </c>
      <c r="BA30" s="29" t="s">
        <v>24</v>
      </c>
      <c r="BB30" s="29" t="s">
        <v>23</v>
      </c>
      <c r="BC30" s="29" t="s">
        <v>24</v>
      </c>
      <c r="BD30" s="29" t="s">
        <v>24</v>
      </c>
      <c r="BE30" s="29" t="s">
        <v>67</v>
      </c>
      <c r="BF30" s="29" t="s">
        <v>24</v>
      </c>
      <c r="BG30" s="29" t="s">
        <v>22</v>
      </c>
      <c r="BH30" s="29" t="s">
        <v>82</v>
      </c>
      <c r="BI30" s="29" t="s">
        <v>55</v>
      </c>
      <c r="BJ30" s="29" t="s">
        <v>56</v>
      </c>
      <c r="BK30" s="29" t="s">
        <v>25</v>
      </c>
      <c r="BL30" s="29" t="s">
        <v>50</v>
      </c>
      <c r="BM30" s="29" t="s">
        <v>74</v>
      </c>
      <c r="BN30" s="29" t="s">
        <v>26</v>
      </c>
      <c r="BO30" s="29" t="s">
        <v>69</v>
      </c>
      <c r="BP30" s="29" t="s">
        <v>27</v>
      </c>
      <c r="BQ30" s="29" t="s">
        <v>28</v>
      </c>
      <c r="BR30" s="29" t="s">
        <v>83</v>
      </c>
      <c r="BS30" s="29" t="s">
        <v>23</v>
      </c>
    </row>
    <row r="31" spans="1:71" s="5" customFormat="1" ht="18.75" customHeight="1">
      <c r="A31" s="48"/>
      <c r="B31" s="23" t="s">
        <v>4</v>
      </c>
      <c r="C31" s="4">
        <f aca="true" t="shared" si="39" ref="C31:H31">C30*8%</f>
        <v>1.04</v>
      </c>
      <c r="D31" s="4">
        <f t="shared" si="39"/>
        <v>0.96</v>
      </c>
      <c r="E31" s="4">
        <f t="shared" si="39"/>
        <v>1.28</v>
      </c>
      <c r="F31" s="4">
        <f t="shared" si="39"/>
        <v>1.28</v>
      </c>
      <c r="G31" s="4">
        <f t="shared" si="39"/>
        <v>1.28</v>
      </c>
      <c r="H31" s="4">
        <f t="shared" si="39"/>
        <v>1.28</v>
      </c>
      <c r="I31" s="4">
        <f aca="true" t="shared" si="40" ref="I31:BA31">I30*8%</f>
        <v>1.28</v>
      </c>
      <c r="J31" s="4">
        <f t="shared" si="40"/>
        <v>1.28</v>
      </c>
      <c r="K31" s="4">
        <f t="shared" si="40"/>
        <v>1.28</v>
      </c>
      <c r="L31" s="4">
        <f t="shared" si="40"/>
        <v>1.28</v>
      </c>
      <c r="M31" s="4">
        <f t="shared" si="40"/>
        <v>1.28</v>
      </c>
      <c r="N31" s="4">
        <f t="shared" si="40"/>
        <v>1.28</v>
      </c>
      <c r="O31" s="4">
        <f t="shared" si="40"/>
        <v>1.44</v>
      </c>
      <c r="P31" s="4">
        <f t="shared" si="40"/>
        <v>1.44</v>
      </c>
      <c r="Q31" s="4">
        <f t="shared" si="40"/>
        <v>1.28</v>
      </c>
      <c r="R31" s="4">
        <f t="shared" si="40"/>
        <v>1.92</v>
      </c>
      <c r="S31" s="4">
        <f t="shared" si="40"/>
        <v>1.28</v>
      </c>
      <c r="T31" s="4">
        <f t="shared" si="40"/>
        <v>1.28</v>
      </c>
      <c r="U31" s="4">
        <f t="shared" si="40"/>
        <v>1.28</v>
      </c>
      <c r="V31" s="4">
        <f t="shared" si="40"/>
        <v>0.08</v>
      </c>
      <c r="W31" s="4">
        <f t="shared" si="40"/>
        <v>0.48</v>
      </c>
      <c r="X31" s="4">
        <f t="shared" si="40"/>
        <v>0.4</v>
      </c>
      <c r="Y31" s="4">
        <f t="shared" si="40"/>
        <v>0.32</v>
      </c>
      <c r="Z31" s="4">
        <f t="shared" si="40"/>
        <v>0.32</v>
      </c>
      <c r="AA31" s="4">
        <f t="shared" si="40"/>
        <v>1.28</v>
      </c>
      <c r="AB31" s="4">
        <f t="shared" si="40"/>
        <v>0.8</v>
      </c>
      <c r="AC31" s="4">
        <f t="shared" si="40"/>
        <v>0.8</v>
      </c>
      <c r="AD31" s="4">
        <f t="shared" si="40"/>
        <v>0.8</v>
      </c>
      <c r="AE31" s="4">
        <f t="shared" si="40"/>
        <v>0.8</v>
      </c>
      <c r="AF31" s="4">
        <f t="shared" si="40"/>
        <v>0.8</v>
      </c>
      <c r="AG31" s="4">
        <f t="shared" si="40"/>
        <v>0.8</v>
      </c>
      <c r="AH31" s="4">
        <f t="shared" si="40"/>
        <v>0.8</v>
      </c>
      <c r="AI31" s="4">
        <f t="shared" si="40"/>
        <v>0.8</v>
      </c>
      <c r="AJ31" s="4">
        <f t="shared" si="40"/>
        <v>1.28</v>
      </c>
      <c r="AK31" s="4">
        <f t="shared" si="40"/>
        <v>1.28</v>
      </c>
      <c r="AL31" s="4">
        <f t="shared" si="40"/>
        <v>1.28</v>
      </c>
      <c r="AM31" s="4">
        <f t="shared" si="40"/>
        <v>1.28</v>
      </c>
      <c r="AN31" s="4">
        <f t="shared" si="40"/>
        <v>0.08</v>
      </c>
      <c r="AO31" s="4">
        <f t="shared" si="40"/>
        <v>0</v>
      </c>
      <c r="AP31" s="4">
        <f t="shared" si="40"/>
        <v>0</v>
      </c>
      <c r="AQ31" s="4">
        <f t="shared" si="40"/>
        <v>0</v>
      </c>
      <c r="AR31" s="4">
        <f t="shared" si="40"/>
        <v>0</v>
      </c>
      <c r="AS31" s="4">
        <f t="shared" si="40"/>
        <v>0</v>
      </c>
      <c r="AT31" s="4">
        <f t="shared" si="40"/>
        <v>0</v>
      </c>
      <c r="AU31" s="4">
        <f t="shared" si="40"/>
        <v>0</v>
      </c>
      <c r="AV31" s="4">
        <f t="shared" si="40"/>
        <v>0</v>
      </c>
      <c r="AW31" s="4">
        <f t="shared" si="40"/>
        <v>0</v>
      </c>
      <c r="AX31" s="4">
        <f t="shared" si="40"/>
        <v>0</v>
      </c>
      <c r="AY31" s="4">
        <f t="shared" si="40"/>
        <v>0</v>
      </c>
      <c r="AZ31" s="4">
        <f t="shared" si="40"/>
        <v>0</v>
      </c>
      <c r="BA31" s="4">
        <f t="shared" si="40"/>
        <v>1.28</v>
      </c>
      <c r="BB31" s="4">
        <f aca="true" t="shared" si="41" ref="BB31:BS31">BB30*8%</f>
        <v>0.96</v>
      </c>
      <c r="BC31" s="4">
        <f t="shared" si="41"/>
        <v>1.28</v>
      </c>
      <c r="BD31" s="4">
        <f t="shared" si="41"/>
        <v>1.28</v>
      </c>
      <c r="BE31" s="4">
        <f t="shared" si="41"/>
        <v>1.52</v>
      </c>
      <c r="BF31" s="4">
        <f t="shared" si="41"/>
        <v>1.28</v>
      </c>
      <c r="BG31" s="4">
        <f t="shared" si="41"/>
        <v>0</v>
      </c>
      <c r="BH31" s="4">
        <f t="shared" si="41"/>
        <v>0.08</v>
      </c>
      <c r="BI31" s="4">
        <f t="shared" si="41"/>
        <v>0.16</v>
      </c>
      <c r="BJ31" s="4">
        <f t="shared" si="41"/>
        <v>0.24</v>
      </c>
      <c r="BK31" s="4">
        <f t="shared" si="41"/>
        <v>0.32</v>
      </c>
      <c r="BL31" s="4">
        <f t="shared" si="41"/>
        <v>0.4</v>
      </c>
      <c r="BM31" s="4">
        <f t="shared" si="41"/>
        <v>0.48</v>
      </c>
      <c r="BN31" s="4">
        <f t="shared" si="41"/>
        <v>0.56</v>
      </c>
      <c r="BO31" s="4">
        <f t="shared" si="41"/>
        <v>0.64</v>
      </c>
      <c r="BP31" s="4">
        <f t="shared" si="41"/>
        <v>0.72</v>
      </c>
      <c r="BQ31" s="4">
        <f t="shared" si="41"/>
        <v>0.8</v>
      </c>
      <c r="BR31" s="4">
        <f t="shared" si="41"/>
        <v>0.88</v>
      </c>
      <c r="BS31" s="4">
        <f t="shared" si="41"/>
        <v>0.96</v>
      </c>
    </row>
    <row r="32" spans="1:71" s="5" customFormat="1" ht="18.75" customHeight="1">
      <c r="A32" s="48"/>
      <c r="B32" s="24" t="s">
        <v>1</v>
      </c>
      <c r="C32" s="2">
        <f aca="true" t="shared" si="42" ref="C32:H32">C31*1209.48</f>
        <v>1257.8592</v>
      </c>
      <c r="D32" s="2">
        <f t="shared" si="42"/>
        <v>1161.1008</v>
      </c>
      <c r="E32" s="2">
        <f t="shared" si="42"/>
        <v>1548.1344000000001</v>
      </c>
      <c r="F32" s="2">
        <f t="shared" si="42"/>
        <v>1548.1344000000001</v>
      </c>
      <c r="G32" s="2">
        <f t="shared" si="42"/>
        <v>1548.1344000000001</v>
      </c>
      <c r="H32" s="2">
        <f t="shared" si="42"/>
        <v>1548.1344000000001</v>
      </c>
      <c r="I32" s="2">
        <f aca="true" t="shared" si="43" ref="I32:BA32">I31*1209.48</f>
        <v>1548.1344000000001</v>
      </c>
      <c r="J32" s="2">
        <f t="shared" si="43"/>
        <v>1548.1344000000001</v>
      </c>
      <c r="K32" s="2">
        <f t="shared" si="43"/>
        <v>1548.1344000000001</v>
      </c>
      <c r="L32" s="2">
        <f t="shared" si="43"/>
        <v>1548.1344000000001</v>
      </c>
      <c r="M32" s="2">
        <f t="shared" si="43"/>
        <v>1548.1344000000001</v>
      </c>
      <c r="N32" s="2">
        <f t="shared" si="43"/>
        <v>1548.1344000000001</v>
      </c>
      <c r="O32" s="2">
        <f t="shared" si="43"/>
        <v>1741.6512</v>
      </c>
      <c r="P32" s="2">
        <f t="shared" si="43"/>
        <v>1741.6512</v>
      </c>
      <c r="Q32" s="2">
        <f t="shared" si="43"/>
        <v>1548.1344000000001</v>
      </c>
      <c r="R32" s="2">
        <f t="shared" si="43"/>
        <v>2322.2016</v>
      </c>
      <c r="S32" s="2">
        <f t="shared" si="43"/>
        <v>1548.1344000000001</v>
      </c>
      <c r="T32" s="2">
        <f t="shared" si="43"/>
        <v>1548.1344000000001</v>
      </c>
      <c r="U32" s="2">
        <f t="shared" si="43"/>
        <v>1548.1344000000001</v>
      </c>
      <c r="V32" s="2">
        <f t="shared" si="43"/>
        <v>96.75840000000001</v>
      </c>
      <c r="W32" s="2">
        <f t="shared" si="43"/>
        <v>580.5504</v>
      </c>
      <c r="X32" s="2">
        <f t="shared" si="43"/>
        <v>483.79200000000003</v>
      </c>
      <c r="Y32" s="2">
        <f t="shared" si="43"/>
        <v>387.03360000000004</v>
      </c>
      <c r="Z32" s="2">
        <f t="shared" si="43"/>
        <v>387.03360000000004</v>
      </c>
      <c r="AA32" s="2">
        <f t="shared" si="43"/>
        <v>1548.1344000000001</v>
      </c>
      <c r="AB32" s="2">
        <f t="shared" si="43"/>
        <v>967.5840000000001</v>
      </c>
      <c r="AC32" s="2">
        <f t="shared" si="43"/>
        <v>967.5840000000001</v>
      </c>
      <c r="AD32" s="2">
        <f t="shared" si="43"/>
        <v>967.5840000000001</v>
      </c>
      <c r="AE32" s="2">
        <f t="shared" si="43"/>
        <v>967.5840000000001</v>
      </c>
      <c r="AF32" s="2">
        <f t="shared" si="43"/>
        <v>967.5840000000001</v>
      </c>
      <c r="AG32" s="2">
        <f t="shared" si="43"/>
        <v>967.5840000000001</v>
      </c>
      <c r="AH32" s="2">
        <f t="shared" si="43"/>
        <v>967.5840000000001</v>
      </c>
      <c r="AI32" s="2">
        <f t="shared" si="43"/>
        <v>967.5840000000001</v>
      </c>
      <c r="AJ32" s="2">
        <f t="shared" si="43"/>
        <v>1548.1344000000001</v>
      </c>
      <c r="AK32" s="2">
        <f t="shared" si="43"/>
        <v>1548.1344000000001</v>
      </c>
      <c r="AL32" s="2">
        <f t="shared" si="43"/>
        <v>1548.1344000000001</v>
      </c>
      <c r="AM32" s="2">
        <f t="shared" si="43"/>
        <v>1548.1344000000001</v>
      </c>
      <c r="AN32" s="2">
        <f t="shared" si="43"/>
        <v>96.75840000000001</v>
      </c>
      <c r="AO32" s="2">
        <f t="shared" si="43"/>
        <v>0</v>
      </c>
      <c r="AP32" s="2">
        <f t="shared" si="43"/>
        <v>0</v>
      </c>
      <c r="AQ32" s="2">
        <f t="shared" si="43"/>
        <v>0</v>
      </c>
      <c r="AR32" s="2">
        <f t="shared" si="43"/>
        <v>0</v>
      </c>
      <c r="AS32" s="2">
        <f t="shared" si="43"/>
        <v>0</v>
      </c>
      <c r="AT32" s="2">
        <f t="shared" si="43"/>
        <v>0</v>
      </c>
      <c r="AU32" s="2">
        <f t="shared" si="43"/>
        <v>0</v>
      </c>
      <c r="AV32" s="2">
        <f t="shared" si="43"/>
        <v>0</v>
      </c>
      <c r="AW32" s="2">
        <f t="shared" si="43"/>
        <v>0</v>
      </c>
      <c r="AX32" s="2">
        <f t="shared" si="43"/>
        <v>0</v>
      </c>
      <c r="AY32" s="2">
        <f t="shared" si="43"/>
        <v>0</v>
      </c>
      <c r="AZ32" s="2">
        <f t="shared" si="43"/>
        <v>0</v>
      </c>
      <c r="BA32" s="2">
        <f t="shared" si="43"/>
        <v>1548.1344000000001</v>
      </c>
      <c r="BB32" s="2">
        <f aca="true" t="shared" si="44" ref="BB32:BS32">BB31*1209.48</f>
        <v>1161.1008</v>
      </c>
      <c r="BC32" s="2">
        <f t="shared" si="44"/>
        <v>1548.1344000000001</v>
      </c>
      <c r="BD32" s="2">
        <f t="shared" si="44"/>
        <v>1548.1344000000001</v>
      </c>
      <c r="BE32" s="2">
        <f t="shared" si="44"/>
        <v>1838.4096</v>
      </c>
      <c r="BF32" s="2">
        <f t="shared" si="44"/>
        <v>1548.1344000000001</v>
      </c>
      <c r="BG32" s="2">
        <f t="shared" si="44"/>
        <v>0</v>
      </c>
      <c r="BH32" s="2">
        <f t="shared" si="44"/>
        <v>96.75840000000001</v>
      </c>
      <c r="BI32" s="2">
        <f t="shared" si="44"/>
        <v>193.51680000000002</v>
      </c>
      <c r="BJ32" s="2">
        <f t="shared" si="44"/>
        <v>290.2752</v>
      </c>
      <c r="BK32" s="2">
        <f t="shared" si="44"/>
        <v>387.03360000000004</v>
      </c>
      <c r="BL32" s="2">
        <f t="shared" si="44"/>
        <v>483.79200000000003</v>
      </c>
      <c r="BM32" s="2">
        <f t="shared" si="44"/>
        <v>580.5504</v>
      </c>
      <c r="BN32" s="2">
        <f t="shared" si="44"/>
        <v>677.3088</v>
      </c>
      <c r="BO32" s="2">
        <f t="shared" si="44"/>
        <v>774.0672000000001</v>
      </c>
      <c r="BP32" s="2">
        <f t="shared" si="44"/>
        <v>870.8256</v>
      </c>
      <c r="BQ32" s="2">
        <f t="shared" si="44"/>
        <v>967.5840000000001</v>
      </c>
      <c r="BR32" s="2">
        <f t="shared" si="44"/>
        <v>1064.3424</v>
      </c>
      <c r="BS32" s="2">
        <f t="shared" si="44"/>
        <v>1161.1008</v>
      </c>
    </row>
    <row r="33" spans="1:71" s="5" customFormat="1" ht="18.75" customHeight="1">
      <c r="A33" s="48"/>
      <c r="B33" s="24" t="s">
        <v>2</v>
      </c>
      <c r="C33" s="3">
        <f aca="true" t="shared" si="45" ref="C33:H33">C32/C7</f>
        <v>2.1052036820083684</v>
      </c>
      <c r="D33" s="3">
        <f t="shared" si="45"/>
        <v>2.5940589812332435</v>
      </c>
      <c r="E33" s="3">
        <f t="shared" si="45"/>
        <v>3.00200581733566</v>
      </c>
      <c r="F33" s="3">
        <f t="shared" si="45"/>
        <v>2.9950365641323278</v>
      </c>
      <c r="G33" s="3">
        <f t="shared" si="45"/>
        <v>3.0084228527011274</v>
      </c>
      <c r="H33" s="3">
        <f t="shared" si="45"/>
        <v>2.995616099071208</v>
      </c>
      <c r="I33" s="3">
        <f aca="true" t="shared" si="46" ref="I33:BA33">I32/I7</f>
        <v>3.004919254658385</v>
      </c>
      <c r="J33" s="3">
        <f t="shared" si="46"/>
        <v>2.9886764478764483</v>
      </c>
      <c r="K33" s="3">
        <f t="shared" si="46"/>
        <v>2.5525711459192086</v>
      </c>
      <c r="L33" s="3">
        <f t="shared" si="46"/>
        <v>2.901845173383318</v>
      </c>
      <c r="M33" s="3">
        <f t="shared" si="46"/>
        <v>2.93930966394532</v>
      </c>
      <c r="N33" s="3">
        <f t="shared" si="46"/>
        <v>2.8421780796768865</v>
      </c>
      <c r="O33" s="3">
        <f t="shared" si="46"/>
        <v>4.282397836242931</v>
      </c>
      <c r="P33" s="3">
        <f t="shared" si="46"/>
        <v>4.1369387173396674</v>
      </c>
      <c r="Q33" s="3">
        <f t="shared" si="46"/>
        <v>2.9595381380233228</v>
      </c>
      <c r="R33" s="3">
        <f t="shared" si="46"/>
        <v>3.1334524355687488</v>
      </c>
      <c r="S33" s="3">
        <f t="shared" si="46"/>
        <v>2.9354084186575657</v>
      </c>
      <c r="T33" s="3">
        <f t="shared" si="46"/>
        <v>2.844266764651847</v>
      </c>
      <c r="U33" s="3">
        <f t="shared" si="46"/>
        <v>2.9265300567107753</v>
      </c>
      <c r="V33" s="3">
        <f t="shared" si="46"/>
        <v>2.1406725663716815</v>
      </c>
      <c r="W33" s="3">
        <f t="shared" si="46"/>
        <v>4.4761017733230535</v>
      </c>
      <c r="X33" s="3">
        <f t="shared" si="46"/>
        <v>2.163649373881932</v>
      </c>
      <c r="Y33" s="3">
        <f t="shared" si="46"/>
        <v>2.48416944801027</v>
      </c>
      <c r="Z33" s="3">
        <f t="shared" si="46"/>
        <v>3.0403267871170465</v>
      </c>
      <c r="AA33" s="3">
        <f t="shared" si="46"/>
        <v>3.6205201122544435</v>
      </c>
      <c r="AB33" s="3">
        <f t="shared" si="46"/>
        <v>2.865217648800711</v>
      </c>
      <c r="AC33" s="3">
        <f t="shared" si="46"/>
        <v>1.8252857951329937</v>
      </c>
      <c r="AD33" s="3">
        <f t="shared" si="46"/>
        <v>2.8500265095729014</v>
      </c>
      <c r="AE33" s="3">
        <f t="shared" si="46"/>
        <v>2.9152877372702624</v>
      </c>
      <c r="AF33" s="3">
        <f t="shared" si="46"/>
        <v>2.9100270676691733</v>
      </c>
      <c r="AG33" s="3">
        <f t="shared" si="46"/>
        <v>2.8711691394658754</v>
      </c>
      <c r="AH33" s="3">
        <f t="shared" si="46"/>
        <v>2.8900358422939068</v>
      </c>
      <c r="AI33" s="3">
        <f t="shared" si="46"/>
        <v>2.0447675401521557</v>
      </c>
      <c r="AJ33" s="3">
        <f t="shared" si="46"/>
        <v>2.9243188515300345</v>
      </c>
      <c r="AK33" s="3">
        <f t="shared" si="46"/>
        <v>2.6821455301455304</v>
      </c>
      <c r="AL33" s="3">
        <f t="shared" si="46"/>
        <v>2.7251089596901954</v>
      </c>
      <c r="AM33" s="3">
        <f t="shared" si="46"/>
        <v>2.9584070322950513</v>
      </c>
      <c r="AN33" s="3">
        <f t="shared" si="46"/>
        <v>1.7528695652173913</v>
      </c>
      <c r="AO33" s="3">
        <f t="shared" si="46"/>
        <v>0</v>
      </c>
      <c r="AP33" s="3">
        <f t="shared" si="46"/>
        <v>0</v>
      </c>
      <c r="AQ33" s="3">
        <f t="shared" si="46"/>
        <v>0</v>
      </c>
      <c r="AR33" s="3">
        <f t="shared" si="46"/>
        <v>0</v>
      </c>
      <c r="AS33" s="3">
        <f t="shared" si="46"/>
        <v>0</v>
      </c>
      <c r="AT33" s="3">
        <f t="shared" si="46"/>
        <v>0</v>
      </c>
      <c r="AU33" s="3">
        <f t="shared" si="46"/>
        <v>0</v>
      </c>
      <c r="AV33" s="3">
        <f t="shared" si="46"/>
        <v>0</v>
      </c>
      <c r="AW33" s="3">
        <f t="shared" si="46"/>
        <v>0</v>
      </c>
      <c r="AX33" s="3">
        <f t="shared" si="46"/>
        <v>0</v>
      </c>
      <c r="AY33" s="3">
        <f t="shared" si="46"/>
        <v>0</v>
      </c>
      <c r="AZ33" s="3">
        <f t="shared" si="46"/>
        <v>0</v>
      </c>
      <c r="BA33" s="3">
        <f t="shared" si="46"/>
        <v>2.940426210826211</v>
      </c>
      <c r="BB33" s="3">
        <f aca="true" t="shared" si="47" ref="BB33:BS33">BB32/BB7</f>
        <v>2.270435666797028</v>
      </c>
      <c r="BC33" s="3">
        <f t="shared" si="47"/>
        <v>2.8877716843872414</v>
      </c>
      <c r="BD33" s="3">
        <f t="shared" si="47"/>
        <v>2.9595381380233228</v>
      </c>
      <c r="BE33" s="3">
        <f t="shared" si="47"/>
        <v>2.7837819503331316</v>
      </c>
      <c r="BF33" s="3">
        <f t="shared" si="47"/>
        <v>2.980046968238691</v>
      </c>
      <c r="BG33" s="3">
        <f t="shared" si="47"/>
        <v>0</v>
      </c>
      <c r="BH33" s="3">
        <f t="shared" si="47"/>
        <v>0.18762536358347875</v>
      </c>
      <c r="BI33" s="3">
        <f t="shared" si="47"/>
        <v>0.3692364052661706</v>
      </c>
      <c r="BJ33" s="3">
        <f t="shared" si="47"/>
        <v>0.6027308970099667</v>
      </c>
      <c r="BK33" s="3">
        <f t="shared" si="47"/>
        <v>0.8337647565704439</v>
      </c>
      <c r="BL33" s="3">
        <f t="shared" si="47"/>
        <v>0.9348637681159421</v>
      </c>
      <c r="BM33" s="3">
        <f t="shared" si="47"/>
        <v>1.3786521016385656</v>
      </c>
      <c r="BN33" s="3">
        <f t="shared" si="47"/>
        <v>1.9979610619469028</v>
      </c>
      <c r="BO33" s="3">
        <f t="shared" si="47"/>
        <v>1.0602207916723738</v>
      </c>
      <c r="BP33" s="3">
        <f t="shared" si="47"/>
        <v>1.6847080673244341</v>
      </c>
      <c r="BQ33" s="3">
        <f t="shared" si="47"/>
        <v>2.1284293884733834</v>
      </c>
      <c r="BR33" s="3">
        <f t="shared" si="47"/>
        <v>2.644328944099379</v>
      </c>
      <c r="BS33" s="3">
        <f t="shared" si="47"/>
        <v>1.9213979811351978</v>
      </c>
    </row>
    <row r="34" spans="1:71" s="5" customFormat="1" ht="18.75" customHeight="1" thickBot="1">
      <c r="A34" s="49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  <c r="BB34" s="13" t="s">
        <v>14</v>
      </c>
      <c r="BC34" s="13" t="s">
        <v>14</v>
      </c>
      <c r="BD34" s="13" t="s">
        <v>14</v>
      </c>
      <c r="BE34" s="13" t="s">
        <v>14</v>
      </c>
      <c r="BF34" s="13" t="s">
        <v>14</v>
      </c>
      <c r="BG34" s="13" t="s">
        <v>14</v>
      </c>
      <c r="BH34" s="13" t="s">
        <v>14</v>
      </c>
      <c r="BI34" s="13" t="s">
        <v>14</v>
      </c>
      <c r="BJ34" s="13" t="s">
        <v>14</v>
      </c>
      <c r="BK34" s="13" t="s">
        <v>14</v>
      </c>
      <c r="BL34" s="13" t="s">
        <v>14</v>
      </c>
      <c r="BM34" s="13" t="s">
        <v>14</v>
      </c>
      <c r="BN34" s="13" t="s">
        <v>14</v>
      </c>
      <c r="BO34" s="13" t="s">
        <v>14</v>
      </c>
      <c r="BP34" s="13" t="s">
        <v>14</v>
      </c>
      <c r="BQ34" s="13" t="s">
        <v>14</v>
      </c>
      <c r="BR34" s="13" t="s">
        <v>14</v>
      </c>
      <c r="BS34" s="13" t="s">
        <v>14</v>
      </c>
    </row>
    <row r="35" spans="1:71" s="10" customFormat="1" ht="18.75" customHeight="1" thickTop="1">
      <c r="A35" s="50" t="s">
        <v>12</v>
      </c>
      <c r="B35" s="51"/>
      <c r="C35" s="16">
        <f aca="true" t="shared" si="48" ref="C35:H35">C10+C14+C19+C23+C27+C32</f>
        <v>42250.080975000004</v>
      </c>
      <c r="D35" s="16">
        <f t="shared" si="48"/>
        <v>31024.62756</v>
      </c>
      <c r="E35" s="16">
        <f t="shared" si="48"/>
        <v>36140.471085000005</v>
      </c>
      <c r="F35" s="16">
        <f t="shared" si="48"/>
        <v>35552.917245</v>
      </c>
      <c r="G35" s="16">
        <f t="shared" si="48"/>
        <v>32938.522136</v>
      </c>
      <c r="H35" s="16">
        <f t="shared" si="48"/>
        <v>36191.22369200001</v>
      </c>
      <c r="I35" s="16">
        <f aca="true" t="shared" si="49" ref="I35:BA35">I10+I14+I19+I23+I27+I32</f>
        <v>35809.360888</v>
      </c>
      <c r="J35" s="16">
        <f t="shared" si="49"/>
        <v>37133.971620000004</v>
      </c>
      <c r="K35" s="16">
        <f t="shared" si="49"/>
        <v>41898.02878500001</v>
      </c>
      <c r="L35" s="16">
        <f t="shared" si="49"/>
        <v>36988.699455</v>
      </c>
      <c r="M35" s="16">
        <f t="shared" si="49"/>
        <v>35974.049955</v>
      </c>
      <c r="N35" s="16">
        <f t="shared" si="49"/>
        <v>39013.485135</v>
      </c>
      <c r="O35" s="16">
        <f t="shared" si="49"/>
        <v>28022.415015000006</v>
      </c>
      <c r="P35" s="16">
        <f t="shared" si="49"/>
        <v>28741.12863</v>
      </c>
      <c r="Q35" s="16">
        <f t="shared" si="49"/>
        <v>35669.481315000005</v>
      </c>
      <c r="R35" s="16">
        <f t="shared" si="49"/>
        <v>52557.008955000005</v>
      </c>
      <c r="S35" s="16">
        <f t="shared" si="49"/>
        <v>37912.98657000001</v>
      </c>
      <c r="T35" s="16">
        <f t="shared" si="49"/>
        <v>39015.700515000004</v>
      </c>
      <c r="U35" s="16">
        <f t="shared" si="49"/>
        <v>37788.38865</v>
      </c>
      <c r="V35" s="16">
        <f t="shared" si="49"/>
        <v>3140.456460000001</v>
      </c>
      <c r="W35" s="16">
        <f t="shared" si="49"/>
        <v>9298.958865</v>
      </c>
      <c r="X35" s="16">
        <f t="shared" si="49"/>
        <v>14907.645480000001</v>
      </c>
      <c r="Y35" s="16">
        <f t="shared" si="49"/>
        <v>10090.431270000001</v>
      </c>
      <c r="Z35" s="16">
        <f t="shared" si="49"/>
        <v>8997.656265000001</v>
      </c>
      <c r="AA35" s="16">
        <f t="shared" si="49"/>
        <v>28458.531540000004</v>
      </c>
      <c r="AB35" s="16">
        <f t="shared" si="49"/>
        <v>23943.851384999994</v>
      </c>
      <c r="AC35" s="16">
        <f t="shared" si="49"/>
        <v>37389.817605000004</v>
      </c>
      <c r="AD35" s="16">
        <f t="shared" si="49"/>
        <v>24261.060074999994</v>
      </c>
      <c r="AE35" s="16">
        <f t="shared" si="49"/>
        <v>23733.373095</v>
      </c>
      <c r="AF35" s="16">
        <f t="shared" si="49"/>
        <v>23572.025325000002</v>
      </c>
      <c r="AG35" s="16">
        <f t="shared" si="49"/>
        <v>23913.72499</v>
      </c>
      <c r="AH35" s="16">
        <f t="shared" si="49"/>
        <v>23805.226740000002</v>
      </c>
      <c r="AI35" s="16">
        <f t="shared" si="49"/>
        <v>28273.551659999994</v>
      </c>
      <c r="AJ35" s="16">
        <f t="shared" si="49"/>
        <v>37839.59007</v>
      </c>
      <c r="AK35" s="16">
        <f t="shared" si="49"/>
        <v>42184.276860000005</v>
      </c>
      <c r="AL35" s="16">
        <f t="shared" si="49"/>
        <v>37708.23846300001</v>
      </c>
      <c r="AM35" s="16">
        <f t="shared" si="49"/>
        <v>35675.050725</v>
      </c>
      <c r="AN35" s="16">
        <f t="shared" si="49"/>
        <v>3763.9104600000005</v>
      </c>
      <c r="AO35" s="16">
        <f t="shared" si="49"/>
        <v>38220.471915</v>
      </c>
      <c r="AP35" s="16">
        <f t="shared" si="49"/>
        <v>42264.941340000005</v>
      </c>
      <c r="AQ35" s="16">
        <f t="shared" si="49"/>
        <v>37491.044325</v>
      </c>
      <c r="AR35" s="16">
        <f t="shared" si="49"/>
        <v>33879.02736</v>
      </c>
      <c r="AS35" s="16">
        <f t="shared" si="49"/>
        <v>15929.450775000001</v>
      </c>
      <c r="AT35" s="16">
        <f t="shared" si="49"/>
        <v>39742.09563</v>
      </c>
      <c r="AU35" s="16">
        <f t="shared" si="49"/>
        <v>32378.307000000008</v>
      </c>
      <c r="AV35" s="16">
        <f t="shared" si="49"/>
        <v>46857.151094999994</v>
      </c>
      <c r="AW35" s="16">
        <f t="shared" si="49"/>
        <v>28759.809015</v>
      </c>
      <c r="AX35" s="16">
        <f t="shared" si="49"/>
        <v>37783.17003</v>
      </c>
      <c r="AY35" s="16">
        <f t="shared" si="49"/>
        <v>34634.532105</v>
      </c>
      <c r="AZ35" s="16">
        <f t="shared" si="49"/>
        <v>33933.54153</v>
      </c>
      <c r="BA35" s="16">
        <f t="shared" si="49"/>
        <v>36761.720025</v>
      </c>
      <c r="BB35" s="16">
        <f aca="true" t="shared" si="50" ref="BB35:BS35">BB10+BB14+BB19+BB23+BB27+BB32</f>
        <v>36007.61276999999</v>
      </c>
      <c r="BC35" s="16">
        <f t="shared" si="50"/>
        <v>36528.26920500001</v>
      </c>
      <c r="BD35" s="16">
        <f t="shared" si="50"/>
        <v>35749.606515</v>
      </c>
      <c r="BE35" s="16">
        <f t="shared" si="50"/>
        <v>45174.24702</v>
      </c>
      <c r="BF35" s="16">
        <f t="shared" si="50"/>
        <v>35661.375915</v>
      </c>
      <c r="BG35" s="16">
        <f t="shared" si="50"/>
        <v>46426.173705</v>
      </c>
      <c r="BH35" s="16">
        <f t="shared" si="50"/>
        <v>35815.29928500001</v>
      </c>
      <c r="BI35" s="16">
        <f t="shared" si="50"/>
        <v>36346.285905000004</v>
      </c>
      <c r="BJ35" s="16">
        <f t="shared" si="50"/>
        <v>32410.648680000002</v>
      </c>
      <c r="BK35" s="16">
        <f t="shared" si="50"/>
        <v>31101.42861</v>
      </c>
      <c r="BL35" s="16">
        <f t="shared" si="50"/>
        <v>36697.597575</v>
      </c>
      <c r="BM35" s="16">
        <f t="shared" si="50"/>
        <v>29618.437755</v>
      </c>
      <c r="BN35" s="16">
        <f t="shared" si="50"/>
        <v>20177.62275</v>
      </c>
      <c r="BO35" s="16">
        <f t="shared" si="50"/>
        <v>50137.229205</v>
      </c>
      <c r="BP35" s="16">
        <f t="shared" si="50"/>
        <v>36774.13054499999</v>
      </c>
      <c r="BQ35" s="16">
        <f t="shared" si="50"/>
        <v>32505.24033</v>
      </c>
      <c r="BR35" s="16">
        <f t="shared" si="50"/>
        <v>28248.854625000004</v>
      </c>
      <c r="BS35" s="16">
        <f t="shared" si="50"/>
        <v>41746.194915</v>
      </c>
    </row>
    <row r="36" s="10" customFormat="1" ht="13.5" customHeight="1"/>
    <row r="37" spans="3:71" s="10" customFormat="1" ht="13.5" customHeight="1">
      <c r="C37" s="17">
        <f aca="true" t="shared" si="51" ref="C37:H37">C35/C7/12</f>
        <v>5.892619382845189</v>
      </c>
      <c r="D37" s="17">
        <f t="shared" si="51"/>
        <v>5.776107305630027</v>
      </c>
      <c r="E37" s="17">
        <f t="shared" si="51"/>
        <v>5.8400347561566806</v>
      </c>
      <c r="F37" s="17">
        <f t="shared" si="51"/>
        <v>5.731752957535306</v>
      </c>
      <c r="G37" s="17">
        <f t="shared" si="51"/>
        <v>5.334000864101568</v>
      </c>
      <c r="H37" s="17">
        <f t="shared" si="51"/>
        <v>5.835788134029929</v>
      </c>
      <c r="I37" s="17">
        <f aca="true" t="shared" si="52" ref="I37:BA37">I35/I7/12</f>
        <v>5.792145588768116</v>
      </c>
      <c r="J37" s="17">
        <f t="shared" si="52"/>
        <v>5.973933658301159</v>
      </c>
      <c r="K37" s="17">
        <f t="shared" si="52"/>
        <v>5.756805274113769</v>
      </c>
      <c r="L37" s="17">
        <f t="shared" si="52"/>
        <v>5.777678765229616</v>
      </c>
      <c r="M37" s="17">
        <f t="shared" si="52"/>
        <v>5.6917362753939615</v>
      </c>
      <c r="N37" s="17">
        <f t="shared" si="52"/>
        <v>5.968650195061502</v>
      </c>
      <c r="O37" s="17">
        <f t="shared" si="52"/>
        <v>5.741827517211706</v>
      </c>
      <c r="P37" s="17">
        <f t="shared" si="52"/>
        <v>5.68905950712589</v>
      </c>
      <c r="Q37" s="17">
        <f t="shared" si="52"/>
        <v>5.682387261039955</v>
      </c>
      <c r="R37" s="17">
        <f t="shared" si="52"/>
        <v>5.909797255768453</v>
      </c>
      <c r="S37" s="17">
        <f t="shared" si="52"/>
        <v>5.990549009290863</v>
      </c>
      <c r="T37" s="17">
        <f t="shared" si="52"/>
        <v>5.973375668289548</v>
      </c>
      <c r="U37" s="17">
        <f t="shared" si="52"/>
        <v>5.952802244801512</v>
      </c>
      <c r="V37" s="17">
        <f t="shared" si="52"/>
        <v>5.789927101769912</v>
      </c>
      <c r="W37" s="17">
        <f t="shared" si="52"/>
        <v>5.974658741326138</v>
      </c>
      <c r="X37" s="17">
        <f t="shared" si="52"/>
        <v>5.555920348837209</v>
      </c>
      <c r="Y37" s="17">
        <f t="shared" si="52"/>
        <v>5.397107012195122</v>
      </c>
      <c r="Z37" s="17">
        <f t="shared" si="52"/>
        <v>5.890060398664573</v>
      </c>
      <c r="AA37" s="17">
        <f t="shared" si="52"/>
        <v>5.546174684284378</v>
      </c>
      <c r="AB37" s="17">
        <f t="shared" si="52"/>
        <v>5.908560701066033</v>
      </c>
      <c r="AC37" s="17">
        <f t="shared" si="52"/>
        <v>5.877793121580834</v>
      </c>
      <c r="AD37" s="17">
        <f t="shared" si="52"/>
        <v>5.955095747422678</v>
      </c>
      <c r="AE37" s="17">
        <f t="shared" si="52"/>
        <v>5.958966831123832</v>
      </c>
      <c r="AF37" s="17">
        <f t="shared" si="52"/>
        <v>5.907775770676692</v>
      </c>
      <c r="AG37" s="17">
        <f t="shared" si="52"/>
        <v>5.913384023244312</v>
      </c>
      <c r="AH37" s="17">
        <f t="shared" si="52"/>
        <v>5.925235648148148</v>
      </c>
      <c r="AI37" s="17">
        <f t="shared" si="52"/>
        <v>4.979140543110734</v>
      </c>
      <c r="AJ37" s="17">
        <f t="shared" si="52"/>
        <v>5.956364133925199</v>
      </c>
      <c r="AK37" s="17">
        <f t="shared" si="52"/>
        <v>6.090361062023562</v>
      </c>
      <c r="AL37" s="17">
        <f t="shared" si="52"/>
        <v>5.5313381539341675</v>
      </c>
      <c r="AM37" s="17">
        <f t="shared" si="52"/>
        <v>5.681102414962737</v>
      </c>
      <c r="AN37" s="17">
        <f t="shared" si="52"/>
        <v>5.6822319746376815</v>
      </c>
      <c r="AO37" s="17">
        <f t="shared" si="52"/>
        <v>5.604503477476686</v>
      </c>
      <c r="AP37" s="17">
        <f t="shared" si="52"/>
        <v>5.037297547196796</v>
      </c>
      <c r="AQ37" s="17">
        <f t="shared" si="52"/>
        <v>5.6959957953509575</v>
      </c>
      <c r="AR37" s="17">
        <f t="shared" si="52"/>
        <v>5.7012364297253635</v>
      </c>
      <c r="AS37" s="17">
        <f t="shared" si="52"/>
        <v>5.6947843468468475</v>
      </c>
      <c r="AT37" s="17">
        <f t="shared" si="52"/>
        <v>5.907672676596504</v>
      </c>
      <c r="AU37" s="17">
        <f t="shared" si="52"/>
        <v>5.716509004237289</v>
      </c>
      <c r="AV37" s="17">
        <f t="shared" si="52"/>
        <v>5.643536047477959</v>
      </c>
      <c r="AW37" s="17">
        <f t="shared" si="52"/>
        <v>5.62198158866995</v>
      </c>
      <c r="AX37" s="17">
        <f t="shared" si="52"/>
        <v>5.739331940393729</v>
      </c>
      <c r="AY37" s="17">
        <f t="shared" si="52"/>
        <v>5.636030089338019</v>
      </c>
      <c r="AZ37" s="17">
        <f t="shared" si="52"/>
        <v>5.7173375</v>
      </c>
      <c r="BA37" s="17">
        <f t="shared" si="52"/>
        <v>5.818569171415006</v>
      </c>
      <c r="BB37" s="17">
        <f aca="true" t="shared" si="53" ref="BB37:BS37">BB35/BB7/12</f>
        <v>5.867490022487289</v>
      </c>
      <c r="BC37" s="17">
        <f t="shared" si="53"/>
        <v>5.678086987036003</v>
      </c>
      <c r="BD37" s="17">
        <f t="shared" si="53"/>
        <v>5.695151742018734</v>
      </c>
      <c r="BE37" s="17">
        <f t="shared" si="53"/>
        <v>5.70036430193822</v>
      </c>
      <c r="BF37" s="17">
        <f t="shared" si="53"/>
        <v>5.720464535611164</v>
      </c>
      <c r="BG37" s="17">
        <f t="shared" si="53"/>
        <v>5.688645506175562</v>
      </c>
      <c r="BH37" s="17">
        <f t="shared" si="53"/>
        <v>5.787489380938531</v>
      </c>
      <c r="BI37" s="17">
        <f t="shared" si="53"/>
        <v>5.7791588604274</v>
      </c>
      <c r="BJ37" s="17">
        <f t="shared" si="53"/>
        <v>5.608154879568107</v>
      </c>
      <c r="BK37" s="17">
        <f t="shared" si="53"/>
        <v>5.583338469409736</v>
      </c>
      <c r="BL37" s="17">
        <f t="shared" si="53"/>
        <v>5.909436002415458</v>
      </c>
      <c r="BM37" s="17">
        <f t="shared" si="53"/>
        <v>5.8613230734979815</v>
      </c>
      <c r="BN37" s="17">
        <f t="shared" si="53"/>
        <v>4.960084255162242</v>
      </c>
      <c r="BO37" s="17">
        <f t="shared" si="53"/>
        <v>5.722644067593481</v>
      </c>
      <c r="BP37" s="17">
        <f t="shared" si="53"/>
        <v>5.928633930644224</v>
      </c>
      <c r="BQ37" s="17">
        <f t="shared" si="53"/>
        <v>5.958579031016278</v>
      </c>
      <c r="BR37" s="17">
        <f t="shared" si="53"/>
        <v>5.8486241459627335</v>
      </c>
      <c r="BS37" s="17">
        <f t="shared" si="53"/>
        <v>5.756825378537151</v>
      </c>
    </row>
    <row r="38" s="33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5">
    <mergeCell ref="BR5:BR6"/>
    <mergeCell ref="BS5:BS6"/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2017-06-09T13:08:22Z</dcterms:modified>
  <cp:category/>
  <cp:version/>
  <cp:contentType/>
  <cp:contentStatus/>
</cp:coreProperties>
</file>